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lvatierra\Desktop\"/>
    </mc:Choice>
  </mc:AlternateContent>
  <bookViews>
    <workbookView xWindow="0" yWindow="0" windowWidth="24000" windowHeight="9600" activeTab="1"/>
  </bookViews>
  <sheets>
    <sheet name="TICG" sheetId="1" r:id="rId1"/>
    <sheet name="PASAPORTES" sheetId="3" r:id="rId2"/>
    <sheet name="CN" sheetId="4" r:id="rId3"/>
  </sheets>
  <externalReferences>
    <externalReference r:id="rId4"/>
  </externalReferences>
  <definedNames>
    <definedName name="_xlnm.Print_Titles" localSheetId="1">PASAPORTES!$4:$4</definedName>
    <definedName name="_xlnm.Print_Titles" localSheetId="0">TICG!$3:$3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J20" i="4"/>
  <c r="J19" i="4"/>
  <c r="J18" i="4"/>
  <c r="J17" i="4"/>
  <c r="J16" i="4"/>
  <c r="J15" i="4"/>
  <c r="J14" i="4"/>
  <c r="J10" i="4"/>
  <c r="J11" i="4"/>
  <c r="J12" i="4" s="1"/>
  <c r="J13" i="4" s="1"/>
  <c r="J9" i="4"/>
  <c r="J6" i="4"/>
  <c r="J7" i="4" s="1"/>
  <c r="J8" i="4" s="1"/>
  <c r="J26" i="3" l="1"/>
  <c r="J36" i="3" s="1"/>
  <c r="I26" i="3"/>
  <c r="I36" i="3" s="1"/>
  <c r="J25" i="3"/>
  <c r="I25" i="3"/>
  <c r="F10" i="3" l="1"/>
  <c r="E10" i="3"/>
  <c r="J278" i="1"/>
  <c r="J279" i="1" s="1"/>
  <c r="F24" i="1"/>
  <c r="F25" i="1" s="1"/>
  <c r="F50" i="1" s="1"/>
  <c r="F51" i="1" s="1"/>
  <c r="F75" i="1" s="1"/>
  <c r="F76" i="1" s="1"/>
  <c r="J24" i="1"/>
  <c r="J25" i="1" s="1"/>
  <c r="J50" i="1" s="1"/>
  <c r="J51" i="1" s="1"/>
  <c r="J75" i="1" s="1"/>
  <c r="J76" i="1" s="1"/>
  <c r="J99" i="1" s="1"/>
  <c r="J100" i="1" s="1"/>
  <c r="J126" i="1" s="1"/>
  <c r="J127" i="1" s="1"/>
  <c r="J150" i="1" s="1"/>
  <c r="J151" i="1" s="1"/>
  <c r="J174" i="1" s="1"/>
  <c r="J175" i="1" s="1"/>
  <c r="J199" i="1" s="1"/>
  <c r="J200" i="1" s="1"/>
  <c r="J227" i="1" s="1"/>
  <c r="J228" i="1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G296" i="1"/>
  <c r="I295" i="1"/>
  <c r="I294" i="1"/>
  <c r="I293" i="1"/>
  <c r="I292" i="1"/>
  <c r="I291" i="1"/>
  <c r="I290" i="1"/>
  <c r="I288" i="1"/>
  <c r="I287" i="1"/>
  <c r="I286" i="1"/>
  <c r="I285" i="1"/>
  <c r="I284" i="1"/>
  <c r="I283" i="1"/>
  <c r="I282" i="1"/>
  <c r="I281" i="1"/>
  <c r="I280" i="1"/>
  <c r="I277" i="1"/>
  <c r="I276" i="1"/>
  <c r="I275" i="1"/>
  <c r="I274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78" i="1" s="1"/>
  <c r="I279" i="1" s="1"/>
  <c r="I250" i="1"/>
  <c r="I249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8" i="1"/>
  <c r="I97" i="1"/>
  <c r="I95" i="1"/>
  <c r="F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0" i="1"/>
  <c r="I79" i="1"/>
  <c r="I77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4" i="1"/>
  <c r="K5" i="1" s="1"/>
  <c r="K27" i="3" l="1"/>
  <c r="K28" i="3" s="1"/>
  <c r="K29" i="3" s="1"/>
  <c r="K30" i="3" s="1"/>
  <c r="K31" i="3" s="1"/>
  <c r="K32" i="3" s="1"/>
  <c r="K33" i="3" s="1"/>
  <c r="K34" i="3" s="1"/>
  <c r="K35" i="3" s="1"/>
  <c r="K36" i="3" s="1"/>
  <c r="K25" i="3"/>
  <c r="K26" i="3" s="1"/>
  <c r="F99" i="1"/>
  <c r="F100" i="1" s="1"/>
  <c r="F126" i="1" s="1"/>
  <c r="F127" i="1" s="1"/>
  <c r="F150" i="1" s="1"/>
  <c r="F151" i="1" s="1"/>
  <c r="F174" i="1" s="1"/>
  <c r="F175" i="1" s="1"/>
  <c r="F199" i="1" s="1"/>
  <c r="F200" i="1" s="1"/>
  <c r="F227" i="1" s="1"/>
  <c r="F228" i="1" s="1"/>
  <c r="F251" i="1" s="1"/>
  <c r="F252" i="1" s="1"/>
  <c r="F278" i="1" s="1"/>
  <c r="F279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I24" i="1"/>
  <c r="I25" i="1" s="1"/>
  <c r="I50" i="1" s="1"/>
  <c r="I51" i="1" s="1"/>
  <c r="I75" i="1" s="1"/>
  <c r="I76" i="1" s="1"/>
  <c r="I99" i="1" s="1"/>
  <c r="I100" i="1" s="1"/>
  <c r="I126" i="1" s="1"/>
  <c r="I127" i="1" s="1"/>
  <c r="I150" i="1" s="1"/>
  <c r="I151" i="1" s="1"/>
  <c r="I174" i="1" s="1"/>
  <c r="I175" i="1" s="1"/>
  <c r="I199" i="1" s="1"/>
  <c r="I200" i="1" s="1"/>
  <c r="I227" i="1" s="1"/>
  <c r="I228" i="1" s="1"/>
  <c r="J296" i="1"/>
  <c r="F296" i="1" l="1"/>
  <c r="K52" i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50" i="1"/>
  <c r="K51" i="1" s="1"/>
  <c r="I296" i="1"/>
  <c r="K24" i="1"/>
  <c r="K25" i="1" s="1"/>
  <c r="K77" i="1" l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75" i="1"/>
  <c r="K76" i="1" s="1"/>
  <c r="K101" i="1" l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99" i="1"/>
  <c r="K100" i="1" s="1"/>
  <c r="K128" i="1" l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26" i="1"/>
  <c r="K127" i="1" s="1"/>
  <c r="K152" i="1" l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50" i="1"/>
  <c r="K151" i="1" s="1"/>
  <c r="K176" i="1" l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74" i="1"/>
  <c r="K175" i="1" s="1"/>
  <c r="K201" i="1" l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199" i="1"/>
  <c r="K200" i="1" s="1"/>
  <c r="K229" i="1" l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27" i="1"/>
  <c r="K228" i="1" s="1"/>
  <c r="K280" i="1" l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78" i="1"/>
  <c r="K279" i="1" s="1"/>
</calcChain>
</file>

<file path=xl/sharedStrings.xml><?xml version="1.0" encoding="utf-8"?>
<sst xmlns="http://schemas.openxmlformats.org/spreadsheetml/2006/main" count="762" uniqueCount="348">
  <si>
    <t>DEL 01 DE ENERO AL 31 DE DICIEMBRE 2022</t>
  </si>
  <si>
    <t>Cur de Ingreso ó Gasto</t>
  </si>
  <si>
    <t xml:space="preserve">Fecha </t>
  </si>
  <si>
    <t xml:space="preserve">Descripción </t>
  </si>
  <si>
    <t xml:space="preserve">Misión Consular </t>
  </si>
  <si>
    <t>Cantidad de TICG´S</t>
  </si>
  <si>
    <t>Monto en USD</t>
  </si>
  <si>
    <t xml:space="preserve">Tipo de cambio </t>
  </si>
  <si>
    <t>Monto total en Q.  (Ingresos)</t>
  </si>
  <si>
    <t>Monto total ejecutado en Q. (Egresos)</t>
  </si>
  <si>
    <t>Saldo Final en Q.</t>
  </si>
  <si>
    <t>SALDO INICIAL AL 01/01/2022</t>
  </si>
  <si>
    <t>Constitución del Fondo Rotativo Especial de Privativos No. 1 del Ministerio de Relaciones Exteriores.</t>
  </si>
  <si>
    <t>-</t>
  </si>
  <si>
    <t>1,085 TICG, correspondiente al mes de diciembre 2021, emitidas en el Consulado General de Guatemala en Providence, Rhode Island</t>
  </si>
  <si>
    <t>Providence, Rhode Island</t>
  </si>
  <si>
    <t>23 TICG, correspondiente al mes de diciembre 2021, emitidas en el Consulado de Guatemala en Mcallen, Texas</t>
  </si>
  <si>
    <t>Mcallen, Texas</t>
  </si>
  <si>
    <t>1,390 TICG, correspondiente al mes de diciembre 2021, emitidas en el Consulado de Guatemala en Lake Worth, Florida</t>
  </si>
  <si>
    <t>Lake Worth, Florida</t>
  </si>
  <si>
    <t>1,168 TICG, correspondiente al mes de diciembre 2021, emitidas en el Consulado General de Guatemala en Chicago, Illinois</t>
  </si>
  <si>
    <t>Chicago, Illinois</t>
  </si>
  <si>
    <t>1,109 TICG, correspondiente al mes de diciembre 2021, emitidas en el Consulado General de Guatemala en Maryland</t>
  </si>
  <si>
    <t>Maryland</t>
  </si>
  <si>
    <t>668 TICG, correspondiente al mes de diciembre 2021, emitidas en el Consulado de Guatemala en San Bernardino, California</t>
  </si>
  <si>
    <t>San Bernardino, California</t>
  </si>
  <si>
    <t>1,198 TICG, correspondiente al mes de diciembre 2021, emitidas en el Consulado General de Guatemala en Miami, Florida</t>
  </si>
  <si>
    <t>Miami, Florida</t>
  </si>
  <si>
    <t>500 TICG, correspondiente al mes de diciembre 2021, emitidas en el Consulado de Guatemala en Dallas, Texas</t>
  </si>
  <si>
    <t>Dallas, Texas</t>
  </si>
  <si>
    <t>1,402 TICG, correspondiente al mes de diciembre 2021, emitidas en el Consulado General de Guatemala en Houston, Texas</t>
  </si>
  <si>
    <t>Houston, Texas</t>
  </si>
  <si>
    <t>718 TICG, correspondiente al mes de diciembre 2021, emitidas en el Consulado General de Guatemala en Raleigh, Carolina del Norte</t>
  </si>
  <si>
    <t>Raleigh, Carolina del Norte</t>
  </si>
  <si>
    <t>398 TICG, correspondiente al mes de diciembre 2021, emitidas en el Consulado General de Guatemala en Seattle, Washington</t>
  </si>
  <si>
    <t>Seattle, Washington</t>
  </si>
  <si>
    <t>863 TICG, correspondiente al mes de diciembre 2021, emitidas en el Consulado General de Guatemala en San Francisco, California</t>
  </si>
  <si>
    <t>San Francisco, California</t>
  </si>
  <si>
    <t>340 TICG, correspondiente al mes de diciembre 2021, emitidas en el Consulado General de Guatemala en Denver, Colorado</t>
  </si>
  <si>
    <t>Denver, Colorado</t>
  </si>
  <si>
    <t>265 TICG, correspondiente al mes de diciembre 2021, emitidas en el Consulado General de Guatemala en Phoenix, Arizona</t>
  </si>
  <si>
    <t>Phoenix, Arizona</t>
  </si>
  <si>
    <t>1,246 TICG, correspondiente al mes de diciembre 2021, emitidas en el Consulado de Guatemala en Riverhead, Nueva York</t>
  </si>
  <si>
    <t>Riverhead, Nueva York</t>
  </si>
  <si>
    <t>1,734 TICG, correspondiente al mes de diciembre 2021, emitidas en el Consulado General de Guatemala en Philadelphia, Pennsylvania</t>
  </si>
  <si>
    <t>Philadelphia, Pennsylvania</t>
  </si>
  <si>
    <t>1,735 TICG, correspondiente al mes de diciembre 2021, emitidas en el Consulado General de Guatemala en Nueva York, Nueva York</t>
  </si>
  <si>
    <t>Nueva York, Nueva York</t>
  </si>
  <si>
    <t>649 TICG, correspondiente al mes de diciembre 2021, emitidas en el Consulado General de Guatemala en Oklahoma City, Oklahoma</t>
  </si>
  <si>
    <t>Oklahoma City, Oklahoma</t>
  </si>
  <si>
    <t>1,428 TICG, correspondiente al mes de diciembre 2021, emitidas en el Consulado General de Guatemala en Atlanta, Georgia</t>
  </si>
  <si>
    <t>Atlanta, Georgia</t>
  </si>
  <si>
    <t>682 TICG, correspondiente al mes de diciembre 2021, emitidas en el Consulado General de Guatemala en Columbus, Ohio</t>
  </si>
  <si>
    <t>Columbus, Ohio</t>
  </si>
  <si>
    <t>Traslado de  fondos a favor de  CONAMIGUA según Art. 16 del Decreto 46-2007, Ley del Consejo Nacional de Atención al Migrante de Guatemala, monto correspondiente al mes de enero 2022, según Memorándum CAJA/DIFIN 28-2022 GUIA # 167862 de fecha 20/01/2022</t>
  </si>
  <si>
    <t>553 TICG, correspondiente al mes de enero 2022, emitidas en el Consulado General de Guatemala en Oklahoma City, Oklahoma</t>
  </si>
  <si>
    <t>653 TICG, correspondiente al mes de enero 2022, emitidas en el Consulado General de Guatemala en San Francisco, California</t>
  </si>
  <si>
    <t>211 TICG, correspondiente al mes de enero 2022, emitidas en el Consulado General de Guatemala en Seattle, Washington</t>
  </si>
  <si>
    <t>1,049 TICG, correspondiente al mes de enero 2022, emitidas en el Consulado General de Guatemala en Providence, Rhode Island</t>
  </si>
  <si>
    <t>21 TICG, correspondiente al mes de enero 2022, emitidas en el Consulado de Guatemala en Mcallen, Texas</t>
  </si>
  <si>
    <t>1,226 TICG, correspondiente al mes de enero 2022, emitidas en el Consulado General de Guatemala en Chicago, Illinois</t>
  </si>
  <si>
    <t>464 TICG, correspondiente al mes de enero 2022, emitidas en el Consulado General de Guatemala en Maryland</t>
  </si>
  <si>
    <t>284 TICG, correspondiente al mes de enero 2022, emitidas en el Consulado de Guatemala en San Bernardino, California</t>
  </si>
  <si>
    <t>700 TICG, correspondiente al mes de enero 2022, emitidas en el Consulado General de Guatemala en Raleigh, Carolina del Norte</t>
  </si>
  <si>
    <t>585 TICG, correspondiente al mes de enero 2022, emitidas en el Consulado de Guatemala en Dallas, Texas</t>
  </si>
  <si>
    <t>20 TICG, correspondiente al mes de enero 2022, emitidas en el Consulado de Guatemala en Tucson, Arizona</t>
  </si>
  <si>
    <t>Tucson, Arizona</t>
  </si>
  <si>
    <t>1,413 TICG, correspondiente al mes de enero 2022, emitidas en el Consulado General de Guatemala en Houston, Texas</t>
  </si>
  <si>
    <t>1,160 TICG, correspondiente al mes de enero 2022, emitidas en el Consulado General de Guatemala en Atlanta, Georgia</t>
  </si>
  <si>
    <t>177 TICG, correspondiente al mes de enero 2022, emitidas en el Consulado General de Guatemala en Denver, Colorado</t>
  </si>
  <si>
    <t>1,003 TICG, correspondiente al mes de enero 2022, emitidas en el Consulado General de Guatemala en Miami, Florida</t>
  </si>
  <si>
    <t>1,505 TICG, correspondiente al mes de enero 2022, emitidas en el Consulado de Guatemala en Lake Worth, Florida</t>
  </si>
  <si>
    <t>3,633 TICG, correspondiente a los meses de diciembre 2021 y enero 2022, emitidas en el Consulado General de Guatemala en Los Ángeles, California</t>
  </si>
  <si>
    <t>Los Ángeles, California</t>
  </si>
  <si>
    <t>191 TICG, correspondiente al mes de enero 2022, emitidas en el Consulado General de Guatemala en Phoenix, Arizona</t>
  </si>
  <si>
    <t>783 TICG, correspondiente al mes de enero 2022, emitidas en el Consulado de Guatemala en Riverhead, Nueva York</t>
  </si>
  <si>
    <t>1,275 TICG, correspondiente al mes de enero 2022, emitidas en el Consulado General de Guatemala en Nueva York, Nueva York</t>
  </si>
  <si>
    <t>1,107 TICG, correspondiente al mes de enero 2022, emitidas en el Consulado General de Guatemala en Philadelphia, Pennsylvania</t>
  </si>
  <si>
    <t>701 TICG, correspondiente al mes de enero 2022, emitidas en el Consulado General de Guatemala en Columbus, Ohio</t>
  </si>
  <si>
    <t>Traslado de  fondos a favor de  CONAMIGUA según Art. 16 del Decreto 46-2007, Ley del Consejo Nacional de Atención al Migrante de Guatemala, monto correspondiente al mes de febrero 2022, según Memorándum CAJA/DIFIN 73-2022 GUIA # 171183 de fecha 17/02/2022</t>
  </si>
  <si>
    <t>547 TICG, correspondiente al mes de febrero 2022, emitidas en el Consulado de Guatemala en San Bernardino, California</t>
  </si>
  <si>
    <t>1,202 TICG, correspondiente al mes de febrero 2022, emitidas en el Consulado General de Guatemala en Providence, Rhode Island</t>
  </si>
  <si>
    <t>867 TICG, correspondiente al mes de febrero 2022, emitidas en el Consulado General de Guatemala en Raleigh, Carolina del Norte</t>
  </si>
  <si>
    <t>1,113 TICG, correspondiente al mes de febrero 2022, emitidas en el Consulado General de Guatemala en Chicago, Illinois</t>
  </si>
  <si>
    <t>240 TICG, correspondiente al mes de febrero 2022, emitidas en el Consulado General de Guatemala en Seattle, Washington</t>
  </si>
  <si>
    <t>871 TICG, correspondiente al mes de febrero 2022, emitidas en el Consulado General de Guatemala en San Francisco, California</t>
  </si>
  <si>
    <t>20 TICG, correspondiente al mes de febrero 2022, emitidas en el Consulado de Guatemala en Del Río, Texas</t>
  </si>
  <si>
    <t>Del Río, Texas</t>
  </si>
  <si>
    <t>1,437 TICG, correspondiente al mes de febrero 2022, emitidas en el Consulado General de Guatemala en Houston, Texas</t>
  </si>
  <si>
    <t>606 TICG, correspondiente al mes de febrero 2022, emitidas en el Consulado de Guatemala en Dallas, Texas</t>
  </si>
  <si>
    <t>190 TICG, correspondiente al mes de febrero 2022, emitidas en el Consulado de Guatemala en Mcallen, Texas</t>
  </si>
  <si>
    <t>1,122 TICG, correspondiente al mes de febrero 2022, emitidas en el Consulado General de Guatemala en Miami, Florida</t>
  </si>
  <si>
    <t>741 TICG, correspondiente al mes de febrero 2022, emitidas en el Consulado General de Guatemala en Oklahoma City, Oklahoma</t>
  </si>
  <si>
    <t>1,023 TICG, correspondiente al mes de febrero 2022, emitidas en el Consulado General de Guatemala en Los Ángeles, California</t>
  </si>
  <si>
    <t>1,880 TICG, correspondiente al mes de febrero 2022, emitidas en el Consulado General de Guatemala en Atlanta, Georgia</t>
  </si>
  <si>
    <t>803 TICG, correspondiente al mes de febrero 2022, emitidas en el Consulado General de Guatemala en Maryland</t>
  </si>
  <si>
    <t>586 TICG, correspondiente al mes de febrero 2022, emitidas en el Consulado General de Guatemala en Denver, Colorado</t>
  </si>
  <si>
    <t>Traslado de  fondos a favor de  CONAMIGUA según Art. 16 del Decreto 46-2007, Ley del Consejo Nacional de Atención al Migrante de Guatemala, monto correspondiente al mes de marzo 2022, según Memorándum CAJA/DIFIN 100-2022 GUIA # 173370 de fecha 10/03/2022</t>
  </si>
  <si>
    <t>1,959 TICG, correspondiente al mes de febrero 2022, emitidas en el Consulado de Guatemala en Lake Worth, Florida</t>
  </si>
  <si>
    <t>1,718 TICG, correspondiente al mes de febrero 2022, emitidas en el Consulado General de Guatemala en Nueva York, Nueva York</t>
  </si>
  <si>
    <t>1,389 TICG, correspondiente al mes de febrero 2022, emitidas en el Consulado General de Guatemala en Philadelphia, Pennsylvania</t>
  </si>
  <si>
    <t>676 TICG, correspondiente al mes de febrero 2022, emitidas en el Consulado de Guatemala en Riverhead, Nueva York</t>
  </si>
  <si>
    <t>793 TICG, correspondiente al mes de febrero 2022, emitidas en el Consulado General de Guatemala en Columbus, Ohio</t>
  </si>
  <si>
    <t>Constitución del Fondo Rotativo Especial de Privativos No. 2 del Ministerio de Relaciones Exteriores.</t>
  </si>
  <si>
    <t>2,156 TICG, correspondiente al mes de marzo 2022, emitidas en el Consulado General de Guatemala en Houston, Texas</t>
  </si>
  <si>
    <t>771 TICG, correspondiente al mes de marzo 2022, emitidas en el Consulado de Guatemala en Dallas, Texas</t>
  </si>
  <si>
    <t>Traslado de  fondos a favor de  CONAMIGUA según Art. 16 del Decreto 46-2007, Ley del Consejo Nacional de Atención al Migrante de Guatemala, monto correspondiente al mes de abril 2022, según Memorándum CAJA/DIFIN 148-2022 GUIA # 176597 de fecha 12/04/2022</t>
  </si>
  <si>
    <t>768 TICG, correspondiente al mes de marzo 2022, emitidas en el Consulado de Guatemala en San Bernardino, California</t>
  </si>
  <si>
    <t>27 TICG, correspondiente al mes de marzo 2022, emitidas en el Consulado de Guatemala en Mcallen, Texas</t>
  </si>
  <si>
    <t>1,791 TICG, correspondiente al mes de marzo 2022, emitidas en el Consulado General de Guatemala en Chicago, Illinois</t>
  </si>
  <si>
    <t>1,961 TICG, correspondiente al mes de marzo 2022, emitidas en el Consulado General de Guatemala en Raleigh, Carolina del Norte</t>
  </si>
  <si>
    <t>513 TICG, correspondiente al mes de marzo 2022, emitidas en el Consulado General de Guatemala en Seattle, Washington</t>
  </si>
  <si>
    <t>808 TICG, correspondiente al mes de marzo 2022, emitidas en el Consulado General de Guatemala en San Francisco, California</t>
  </si>
  <si>
    <t>1,255 TICG, correspondiente al mes de marzo 2022, emitidas en el Consulado General de Guatemala en Providence, Rhode Island</t>
  </si>
  <si>
    <t>552 TICG, correspondiente a los meses de febrero y marzo 2022, emitidas en el Consulado General de Guatemala en Phoenix, Arizona</t>
  </si>
  <si>
    <t>1,324 TICG, correspondiente al mes de marzo 2022, emitidas en el Consulado General de Guatemala en Maryland</t>
  </si>
  <si>
    <t>946 TICG, correspondiente al mes de marzo 2022, emitidas en el Consulado General de Guatemala en Oklahoma City, Oklahoma</t>
  </si>
  <si>
    <t>777 TICG, correspondiente al mes de marzo 2022, emitidas en el Consulado General de Guatemala en Denver, Colorado</t>
  </si>
  <si>
    <t>1,927 TICG, correspondiente al mes de marzo 2022, emitidas en el Consulado General de Guatemala en Atlanta, Georgia</t>
  </si>
  <si>
    <t>1,639 TICG, correspondiente al mes de marzo 2022, emitidas en el Consulado General de Guatemala en Miami, Florida</t>
  </si>
  <si>
    <t>1,639 TICG, correspondiente al mes de marzo 2022, emitidas en el Consulado General de Guatemala en Los Ángeles, California</t>
  </si>
  <si>
    <t>Se cancela FACTS FEL serie DCBB3C3B DTE 324421286 y SERIE D50CD79C DTE 228869826 de fecha 05/04/2022 a favor de Mark Ruiz Juárez/Infinite Travel por proveer boleto aéreo a favor de R.Castillo; El Paso, TX, EUA-GUA-SAN ANTONIO, TX, EUA/25-27 de Marzo 2022 designado para que brinde el acompañamiento consular y boletps aéreos a favor de MÍA ORTIZ y DORESLY ORTIZ, Quienes se encuentran en situación de vulnerabilidad.</t>
  </si>
  <si>
    <t>1,887 TICG, correspondiente al mes de marzo 2022, emitidas en el Consulado de Guatemala en Lake Worth, Florida</t>
  </si>
  <si>
    <t>1,889 TICG, correspondiente al mes de marzo 2022, emitidas en el Consulado General de Guatemala en Philadelphia, Pennsylvania</t>
  </si>
  <si>
    <t>1,149 TICG, correspondiente al mes de marzo 2022, emitidas en el Consulado de Guatemala en Riverhead, Nueva York</t>
  </si>
  <si>
    <t>2,460 TICG, correspondiente al mes de marzo 2022, emitidas en el Consulado General de Guatemala en Nueva York</t>
  </si>
  <si>
    <t>Nueva York</t>
  </si>
  <si>
    <t>1,094 TICG, correspondiente al mes de marzo 2022, emitidas en el Consulado General de Guatemala en Columbus, Ohio</t>
  </si>
  <si>
    <t>859 TICG, correspondiente al mes de abril 2022, emitidas en el Consulado General de Guatemala en Providence, Rhode Island</t>
  </si>
  <si>
    <t>1,709 TICG, correspondiente al mes de abril 2022, emitidas en el Consulado General de Guatemala en Raleigh, Carolina del Norte</t>
  </si>
  <si>
    <t>1,444 TICG, correspondiente al mes de abril 2022, emitidas en el Consulado General de Guatemala en Maryland</t>
  </si>
  <si>
    <t>779 TICG, correspondiente al mes de abril 2022, emitidas en el Consulado General de Guatemala en Oklahoma City, Oklahoma</t>
  </si>
  <si>
    <t>29 TICG, correspondiente al mes de abril 2022, emitidas en el Consulado de Guatemala en Mcallen, Texas</t>
  </si>
  <si>
    <t>1,467 TICG, correspondiente al mes de abril 2022, emitidas en el Consulado General de Guatemala en Miami, Florida</t>
  </si>
  <si>
    <t>543 TICG, correspondiente al mes de abril 2022, emitidas en el Consulado General de Guatemala en Seattle, Washington</t>
  </si>
  <si>
    <t>782 TICG, correspondiente al mes de abril 2022, emitidas en el Consulado General de Guatemala en San Francisco, California</t>
  </si>
  <si>
    <t>1,624 TICG, correspondiente al mes de abril 2022, emitidas en el Consulado General de Guatemala en Atlanta, Georgia</t>
  </si>
  <si>
    <t>1,756 TICG, correspondiente al mes de abril 2022, emitidas en el Consulado General de Guatemala en Los Ángeles, California</t>
  </si>
  <si>
    <t>1,482 TICG, correspondiente al mes de abril 2022, emitidas en el Consulado General de Guatemala en Chicago, Illinois</t>
  </si>
  <si>
    <t>617 TICG, correspondiente al mes de abril 2022, emitidas en el Consulado de Guatemala en San Bernardino, California</t>
  </si>
  <si>
    <t>23 TICG, correspondiente a los meses de febrero, marzo y abril 2022, emitidas en el Consulado de Guatemala en Tucson, Arizona</t>
  </si>
  <si>
    <t>669 TICG, correspondiente al mes de abril 2022, emitidas en el Consulado General de Guatemala en Denver, Colorado</t>
  </si>
  <si>
    <t>1,569 TICG, correspondiente al mes de abril 2022, emitidas en el Consulado de Guatemala en Lake Worth, Florida</t>
  </si>
  <si>
    <t>1,836 TICG, correspondiente al mes de abril 2022, emitidas en el Consulado General de Guatemala en Houston, Texas</t>
  </si>
  <si>
    <t>934 TICG, correspondiente al mes de abril 2022, emitidas en el Consulado de Guatemala en Dallas, Texas</t>
  </si>
  <si>
    <t>1,732 TICG, correspondiente al mes de abril 2022, emitidas en el Consulado General de Guatemala en Philadelphia, Pennsylvania</t>
  </si>
  <si>
    <t>2,226 TICG, correspondiente al mes de abril 2022, emitidas en el Consulado General de Guatemala en Nueva York</t>
  </si>
  <si>
    <t>284 TICG, correspondiente al mes de abril 2022, emitidas en el Consulado General de Guatemala en Phoenix, Arizona</t>
  </si>
  <si>
    <t>1,153 TICG, correspondiente al mes de abril 2022, emitidas en el Consulado de Guatemala en Riverhead, Nueva York</t>
  </si>
  <si>
    <t>Saldo de Liquidación del Primer Fondo Rotativo Especial de Privativos año 2022</t>
  </si>
  <si>
    <t>Constitución del Fondo Rotativo Especial de Privativos No. 3 del Ministerio de Relaciones Exteriores.</t>
  </si>
  <si>
    <t>Traslado de  fondos a favor de  CONAMIGUA según Art. 16 del Decreto 46-2007, Ley del Consejo Nacional de Atención al Migrante de Guatemala, monto correspondiente al mes de mayo 2022, según Memorándum CAJA/DIFIN 204-2022 GUIA # 180476 de fecha 18/05/2022</t>
  </si>
  <si>
    <t>1,764 TICG, correspondiente al mes de mayo 2022, emitidas en el Consulado General de Guatemala en Chicago, Illinois</t>
  </si>
  <si>
    <t>1,042 TICG, correspondiente al mes de mayo 2022, emitidas en el Consulado General de Guatemala en Oklahoma City, Oklahoma</t>
  </si>
  <si>
    <t>41 TICG, correspondiente a los meses de abril y mayo 2022, emitidas en el Consulado de Guatemala en Del Río, Texas</t>
  </si>
  <si>
    <t>1,852 TICG, correspondiente al mes de mayo 2022, emitidas en el Consulado General de Guatemala en Raleigh, Carolina del Norte</t>
  </si>
  <si>
    <t>598 TICG, correspondiente al mes de mayo 2022, emitidas en el Consulado de Guatemala en San Bernardino, California</t>
  </si>
  <si>
    <t>850 TICG, correspondiente al mes de mayo 2022, emitidas en el Consulado General de Guatemala en Providence, Rhode Island</t>
  </si>
  <si>
    <t>564 TICG, correspondiente al mes de mayo 2022, emitidas en el Consulado General de Guatemala en Seattle, Washington</t>
  </si>
  <si>
    <t>837 TICG, correspondiente al mes de mayo 2022, emitidas en el Consulado General de Guatemala en San Francisco, California</t>
  </si>
  <si>
    <t>1,961 TICG, correspondiente al mes de mayo 2022, emitidas en el Consulado General de Guatemala en Los Ángeles, California</t>
  </si>
  <si>
    <t>1,958 TICG, correspondiente al mes de mayo 2022, emitidas en el Consulado General de Guatemala en Houston, Texas</t>
  </si>
  <si>
    <t>1,760 TICG, correspondiente al mes de mayo 2022, emitidas en el Consulado General de Guatemala en Maryland</t>
  </si>
  <si>
    <t>2,144 TICG, correspondiente al mes de mayo 2022, emitidas en el Consulado General de Guatemala en Atlanta, Georgia</t>
  </si>
  <si>
    <t>67 TICG, correspondiente al mes de mayo 2022, emitidas en el Consulado de Guatemala en Mcallen, Texas</t>
  </si>
  <si>
    <t>605 TICG, correspondiente al mes de mayo 2022, emitidas en el Consulado General de Guatemala en Denver, Colorado</t>
  </si>
  <si>
    <t>1,512 TICG, correspondiente al mes de mayo 2022, emitidas en el Consulado General de Guatemala en Miami, Florida</t>
  </si>
  <si>
    <t>2,071 TICG, correspondiente al mes de mayo 2022, emitidas en el Consulado General de Guatemala en Nueva York</t>
  </si>
  <si>
    <t>1,912 TICG, correspondiente al mes de mayo 2022, emitidas en el Consulado General de Guatemala en Philadelphia, Pennsylvania</t>
  </si>
  <si>
    <t>1,386 TICG, correspondiente al mes de mayo 2022, emitidas en el Consulado de Guatemala en Riverhead, Nueva York</t>
  </si>
  <si>
    <t>941 TICG, correspondiente al mes de mayo 2022, emitidas en el Consulado de Guatemala en Dallas, Texas</t>
  </si>
  <si>
    <t>Traslado de  fondos a favor de  CONAMIGUA según Art. 16 del Decreto 46-2007, Ley del Consejo Nacional de Atención al Migrante de Guatemala, monto correspondiente al mes de junio 2022, según Memorándum CAJA/DIFIN 265-2022 GUIA # 183770 de fecha 14/06/2022</t>
  </si>
  <si>
    <t>1,483 TICG, correspondiente al mes de mayo 2022, emitidas en el Consulado de Guatemala en Lake Worth, Florida</t>
  </si>
  <si>
    <t>Traslado de  fondos a favor de  CONAMIGUA según Art. 16 del Decreto 46-2007, Ley del Consejo Nacional de Atención al Migrante de Guatemala, monto correspondiente al mes de julio 2022, según Memorándum CAJA/DIFIN 306-2022 GUIA # 186259 de fecha 08/07/2022</t>
  </si>
  <si>
    <t>665 TICG, correspondiente al mes de junio 2022, emitidas por el Consulado  de Guatemala en San Bernardino, California</t>
  </si>
  <si>
    <t>1,043 TICG, correspondiente al mes de junio 2022, emitidas por el Consulado General de Guatemala en Providence, Rhode Island</t>
  </si>
  <si>
    <t>1,028 TICG, correspondiente al mes de junio 2022, emitidas por el Consulado General de Guatemala en Oklahoma City, Oklahoma</t>
  </si>
  <si>
    <t>1,041 TICG, correspondiente al mes de junio 2022, emitidas por el Consulado General de Guatemala en San Francisco, California</t>
  </si>
  <si>
    <t>1,804 TICG, correspondiente al mes de junio 2022, emitidas por el Consulado General de Guatemala en Raleigh, Carolina del Norte</t>
  </si>
  <si>
    <t>1,629 TICG, correspondiente al mes de junio 2022, emitidas por el Consulado General de Guatemala en Maryland</t>
  </si>
  <si>
    <t>727 TICG, correspondiente a los meses de mayo y junio 2022, emitidas por el Consulado General de Guatemala en Phoenix, Arizona</t>
  </si>
  <si>
    <t>1,945 TICG, correspondiente al mes de junio 2022, emitidas por el Consulado General de Guatemala en Chicago, Illinois</t>
  </si>
  <si>
    <t>1,117 TICG, correspondiente al mes de junio 2022, emitidas por el Consulado General de Guatemala en Miami, Florida</t>
  </si>
  <si>
    <t>2,142 TICG, correspondiente al mes de junio 2022, emitidas por el Consulado General de Guatemala Atlanta, Georgia</t>
  </si>
  <si>
    <t>657 TICG, correspondiente al mes de junio 2022, emitidas por el Consulado General de Guatemala en Denver, Colorado</t>
  </si>
  <si>
    <t>1,741 TICG, correspondiente al mes de junio 2022, emitidas por el Consulado General de Guatemala en Houston, Texas</t>
  </si>
  <si>
    <t>561 TICG, correspondiente al mes de junio 2022, emitidas por el Consulado General de Guatemala en Seattle, Washington</t>
  </si>
  <si>
    <t>920 TICG, correspondiente al mes de junio 2022, emitidas por el Consulado de Guatemala en Dallas, Texas</t>
  </si>
  <si>
    <t>26 TICG, correspondiente al mes de junio 2022, emitidas por el Consulado de Guatemala en Mcallen, Texas</t>
  </si>
  <si>
    <t>1,430 TICG, correspondiente al mes de junio 2022, emitidas por el Consulado de Guatemala en Riverhead, Nueva York</t>
  </si>
  <si>
    <t>1,562 TICG, correspondiente al mes de junio 2022, emitidas por el Consulado de Guatemala en Lake Worth, Florida</t>
  </si>
  <si>
    <t>1,908 TICG, correspondiente al mes de junio 2022, emitidas por el Consulado General de Guatemala en Philadelphia, Pennsylvania</t>
  </si>
  <si>
    <t>1,323 TICG, correspondiente al mes de junio 2022, emitidas por el Consulado General de Guatemala en Nueva York</t>
  </si>
  <si>
    <t>Se cancela  FEL serie 01C5E164 DTE 1305888610  de fecha 07/07/2022 a favor de Mark Ruiz Juárez/Infinite Travel por proveer boleto aéreo a favor de Carlos Enrique de León López; Ruta: Tucson,AZ,EUA-GUA-Tucson,AZ,EUA/27-28 de Junio 2022,  designado para que brinde el acompañamiento consular y boleto aéreo a favor de Rubio Leodan Velásquez Roblero, quien se encuentra en situación de vulnerabilidad y retornará a territorio guatemalteco.</t>
  </si>
  <si>
    <t>Reclasificación del saldo de la constitución del Fondo Rotativo No. 2, cantidad que será destinada para el pago de servicios de Orientación Legal, Consulados Móviles y Repatriación de fallecidos.</t>
  </si>
  <si>
    <t>Traslado de  fondos a favor de  CONAMIGUA según Art. 16 del Decreto 46-2007, Ley del Consejo Nacional de Atención al Migrante de Guatemala, monto correspondiente al mes de agosto 2022, según Memorándum CAJA/DIFIN 330-2022 GUIA # 188921 de fecha 02/08/2022.</t>
  </si>
  <si>
    <t>Se cancela  FEL serie 682A4DD2 DTE 1504068451  de fecha 07/07/2022 de Quintos Travel, Sociedad Anónima por proveer boleto aéreo a favor de Alexis Mauricio Argueta Estrada; Ruta: Cali, Valle de Cauca, República de Colombia-Guatemala, República de Guatemala/2 de Julio de 2022 en virtud de que se encuentra en situación de vulnerabilidad y retornará a territorio guatemalteco.</t>
  </si>
  <si>
    <t>Constitución del Fondo Rotativo Especial de Privativos No. 4 del Ministerio de Relaciones Exteriores.</t>
  </si>
  <si>
    <t>3,972 TICG, correspondiente a los meses de junio y julio 2022,  emitidas en el Consulado General de Guatemala en Los Ángeles, California</t>
  </si>
  <si>
    <t>260 TICG, correspondiente al mes de julio 2022, emitidas por el Consulado General de Guatemala en Phoenix, Arizona</t>
  </si>
  <si>
    <t>1,302 TICG, correspondiente al mes de julio 2022, emitidas por el Consulado General de Guatemala en Philadelphia, Pennsylvania</t>
  </si>
  <si>
    <t>1,260 TICG, correspondiente al mes de julio 2022, emitidas por el Consulado de Guatemala en Riverhead, Nueva York</t>
  </si>
  <si>
    <t>2,361 TICG, correspondiente al mes de julio 2022, emitidas por el Consulado General de Guatemala en Nueva York</t>
  </si>
  <si>
    <t>1,148 TICG, correspondiente al mes de julio 2022, emitidas por el Consulado General de Guatemala en Oklahoma City, Oklahoma</t>
  </si>
  <si>
    <t>1,013 TICG, correspondiente al mes de julio 2022, emitidas por el Consulado de Guatemala en Lake Worth, Florida</t>
  </si>
  <si>
    <t>1,879 TICG, correspondiente al mes de julio 2022, emitidas por el Consulado General de Guatemala en Houston, Texas</t>
  </si>
  <si>
    <t>1,030 TICG, correspondientes a los meses de junio y julio 2022, emitidas por el Consulado General de Guatemala en Providence, Rhode Island</t>
  </si>
  <si>
    <t>93 TICG, correspondiente al mes de julio 2022, emitidas por el Consulado de Guatemala en Mcallen, Texas</t>
  </si>
  <si>
    <t>1,065 TICG, correspondiente al mes de julio 2022, emitidas por el Consulado General de Guatemala en San Francisco, California</t>
  </si>
  <si>
    <t>384 TICG, correspondiente al mes de julio 2022, emitidas por el Consulado General de Guatemala en Seattle, Washington</t>
  </si>
  <si>
    <t>588 TICG, correspondiente al mes de julio 2022, emitidas por el Consulado  de Guatemala en San Bernardino, California</t>
  </si>
  <si>
    <t>1,324 TICG, correspondiente al mes de julio 2022, emitidas por el Consulado General de Guatemala en Raleigh, Carolina del Norte</t>
  </si>
  <si>
    <t>628 TICG, correspondiente al mes de julio 2022, emitidas por el Consulado General de Guatemala en Denver, Colorado</t>
  </si>
  <si>
    <t>1,155 TICG, correspondiente al mes de julio 2022, emitidas por el Consulado General de Guatemala en Maryland</t>
  </si>
  <si>
    <t>1,094 TICG, correspondiente al mes de julio 2022, emitidas por el Consulado General de Guatemala en Miami, Florida</t>
  </si>
  <si>
    <t>863 TICG, correspondiente al mes de julio 2022, emitidas en el Consulado de Guatemala en Dallas, Texas</t>
  </si>
  <si>
    <t>1,491 TICG, correspondiente al mes de julio 2022, emitidas por el Consulado General de Guatemala Atlanta, Georgia</t>
  </si>
  <si>
    <t>1,803 TICG, correspondiente al mes de julio 2022, emitidas por el Consulado General de Guatemala en Chicago, Illinois</t>
  </si>
  <si>
    <t>1,307 TICG, correspondiente al mes de agosto 2022, emitidas por el Consulado General de Guatemala en Maryland</t>
  </si>
  <si>
    <t>1,678 TICG, correspondiente al mes de agosto 2022, emitidas por el Consulado General de Guatemala en Chicago, Illinois</t>
  </si>
  <si>
    <t>1,924 TICG, correspondiente al mes de agosto 2022, emitidas en el Consulado General de Guatemala en Raleigh, Carolina del Norte</t>
  </si>
  <si>
    <t>22 TICG, correspondientes a los meses de mayo, junio, julio y agosto 2022, emitidas en el Consulado de Guatemala en Tucson, Arizona</t>
  </si>
  <si>
    <t>965 TICG, correspondiente al mes de agosto 2022, emitidas por el Consulado General de Guatemala en San Francisco, California</t>
  </si>
  <si>
    <t>1,125 TICG, correspondientes al mes de agosto 2022, emitidas por el Consulado General de Guatemala en Providence, Rhode Island</t>
  </si>
  <si>
    <t>29 TICG, correspondientes al mes de  agosto 2022, emitidas por el Consulado General de Guatemala en Consulado de Guatemala en Mcallen, Texas</t>
  </si>
  <si>
    <t>1,890 TICG, correspondiente al mes de agosto 2022,  emitidas en el Consulado General de Guatemala en Los Ángeles, California</t>
  </si>
  <si>
    <t>721 TICG, correspondiente al mes de agosto 2022, emitidas por el Consulado  de Guatemala en San Bernardino, California</t>
  </si>
  <si>
    <t>1,087 TICG, correspondiente al mes de agosto 2022, emitidas por el Consulado General de Guatemala en Oklahoma City, Oklahoma</t>
  </si>
  <si>
    <t>795 TICG, correspondiente al mes de agosto 2022, emitidas por el Consulado General de Guatemala en Miami, Florida</t>
  </si>
  <si>
    <t>692 TICG, correspondiente al mes de agosto 2022, emitidas por el Consulado General de Guatemala en Denver, Colorado</t>
  </si>
  <si>
    <t>1,828 TICG, correspondiente al mes de agosto 2022, emitidas por el Consulado General de Guatemala Atlanta, Georgia</t>
  </si>
  <si>
    <t>619 TICG, correspondiente al mes de agosto 2022, emitidas por el Consulado General de Guatemala en Seattle, Washington</t>
  </si>
  <si>
    <t>1,342 TICG, correspondiente al mes de agosto 2022, emitidas por el Consulado de Guatemala en Lake Worth, Florida</t>
  </si>
  <si>
    <t>330 TICG, correspondiente al mes de agosto 2022, emitidas por el Consulado General de Guatemala en Phoenix, Arizona</t>
  </si>
  <si>
    <t>1,015 TICG, correspondiente al mes de Agosto 2022, emitidas en el Consulado de Guatemala en Dallas, Texas</t>
  </si>
  <si>
    <t>2,496 TICG, correspondiente al mes de agosto 2022, emitidas por el Consulado General de Guatemala en Houston, Texas</t>
  </si>
  <si>
    <t>1,531 TICG, correspondiente al mes de agosto 2022, emitidas por el Consulado General de Guatemala en Philadelphia, Pennsylvania</t>
  </si>
  <si>
    <t>2,806 TICG, correspondiente al mes de agosto 2022, emitidas por el Consulado General de Guatemala en Nueva York</t>
  </si>
  <si>
    <t xml:space="preserve"> 1,389 TICG, correspondiente al mes de agosto 2022, emitidas por el Consulado de Guatemala en Riverhead, Nueva York</t>
  </si>
  <si>
    <t>Traslado de  fondos a favor de  CONAMIGUA según Art. 16 del Decreto 46-2007, Ley del Consejo Nacional de Atención al Migrante de Guatemala, monto correspondiente al mes de septiembre 2022, según Memorándum CAJA/DIFIN 378-2022 de fecha 22/09/2022</t>
  </si>
  <si>
    <t>Reclasificación del saldo de la constitución del Fondo Rotativo No. 3, cantidad que será destinada para el pago de servicios de Orientación Legal, Consulados Móviles y Repatriación de fallecidos.</t>
  </si>
  <si>
    <t>Reclasificación del saldo de la constitución del Fondo Rotativo No. 4, cantidad que será destinada para el pago de servicios de documentación, asistencia, atención y protección consular, pago de coúrier por envio de pasaportes, entre otros.</t>
  </si>
  <si>
    <t>Constitución del Fondo Rotativo Especial de Privativos No. 5 del Ministerio de Relaciones Exteriores.</t>
  </si>
  <si>
    <t>189 TICG, correspondiente al mes de septiembre 2022, emitidas por el Consulado General de Guatemala en Seattle, Washington</t>
  </si>
  <si>
    <t>317 TICG, correspondiente al mes de septiembre 2022, emitidas por el Consulado General de Guatemala en Oklahoma City, Oklahoma</t>
  </si>
  <si>
    <t>328 TICG, correspondiente al mes de septiembre 2022, emitidas por el Consulado  de Guatemala en San Bernardino, California</t>
  </si>
  <si>
    <t>488 TICG, correspondiente al mes de septiembre 2022, emitidas por el Consulado General de Guatemala en San Francisco, California.</t>
  </si>
  <si>
    <t>425 TICG, correspondiente al mes de septiembre 2022, emitidas por el Consulado General de Guatemala en Maryland.</t>
  </si>
  <si>
    <t>957 TICG, correspondiente al mes de septiembre 2022, emitidas por el  Consulado General de Guatemala Atlanta, Georgia.</t>
  </si>
  <si>
    <t>672 TICG, correspondiente al mes de septiembre 2022, emitidas por el   Consulado General de Guatemala en Chicago, Illinois.</t>
  </si>
  <si>
    <t>612 TICG, correspondiente al mes de septiembre 2022, emitidas por el   Consulado General de Guatemala en Miami, Florida.</t>
  </si>
  <si>
    <t>262 TICG, correspondiente al mes de septiembre 2022, emitidas por el   Consulado General de Guatemala en Denver, Colorado.</t>
  </si>
  <si>
    <t>721 TICG, correspondiente al mes de septiembre 2022, emitidas por el   Consulado General de Guatemala en Raleigh, Carolina del Norte.</t>
  </si>
  <si>
    <t>617 TICG, correspondiente al mes de septiembre 2022, emitidas por el Consulado de Guatemala en Lake Worth, Florida.</t>
  </si>
  <si>
    <t>162 TICG, correspondiente al mes de septiembre 2022, emitidas por el Consulado General de Guatemala en Phoenix, Arizona.</t>
  </si>
  <si>
    <t>490 TICG, correspondiente al mes de septiembre 2022, emitidas en el Consulado de Guatemala en Dallas, Texas.</t>
  </si>
  <si>
    <t>786 TICG, correspondiente al mes de septiembre 2022,  emitidas en el Consulado General de Guatemala en Los Ángeles, California.</t>
  </si>
  <si>
    <t>708 TICG, correspondiente al mes de septiembre 2022, emitidas por el Consulado General de Guatemala en Houston, Texas.</t>
  </si>
  <si>
    <t>817 TICG, correspondiente al mes de septiembre 2022, emitidas por el Consulado de Guatemala en Riverhead, Nueva York.</t>
  </si>
  <si>
    <t>657 TICG, correspondiente al mes de septiembre 2022, emitidas por el Consulado General de Guatemala en Philadelphia, Pennsylvania.</t>
  </si>
  <si>
    <t>574 TICG, correspondiente al mes de septiembre 2022, emitidas por el Consulado General de Guatemala en Nueva York.</t>
  </si>
  <si>
    <t>378 TICG, correspondientes al mes de septiembre 2022, emitidas por el Consulado General de Guatemala en Providence, Rhode Island.</t>
  </si>
  <si>
    <t>Traslado de  fondos a favor de  CONAMIGUA según Art. 16 del Decreto 46-2007, Ley del Consejo Nacional de Atención al Migrante de Guatemala, monto correspondiente al mes de octubre 2022, según Memorándum CAJA/DIFIN 426-2022 de fecha 21/10/2022</t>
  </si>
  <si>
    <t>716 TICG, correspondiente al mes de octubre 2022, emitidas por el Consulado General de Guatemala en Oklahoma City, Oklahoma.</t>
  </si>
  <si>
    <t>455 TICG, correspondiente al mes de octubre 2022, emitidas por el Consulado  de Guatemala en San Bernardino, California.</t>
  </si>
  <si>
    <t>772 TICG, correspondientes al mes de octubre 2022, emitidas por el Consulado General de Guatemala en Providence, Rhode Island.</t>
  </si>
  <si>
    <t>407 TICG, correspondiente al mes de octubre 2022, emitidas por el Consulado General de Guatemala en Seattle, Washington</t>
  </si>
  <si>
    <t>1,118 TICG, correspondiente al mes de octubre 2022, emitidas por el Consulado General de Guatemala en San Francisco, California.</t>
  </si>
  <si>
    <t>1,360 TICG, correspondiente al mes de octubre 2022, emitidas por el Consulado General de Guatemala en Houston, Texas.</t>
  </si>
  <si>
    <t>1,099 TICG, correspondiente al mes de octubre 2022, emitidas en el Consulado de Guatemala en Dallas, Texas.</t>
  </si>
  <si>
    <t>1,852 TICG, correspondiente al mes de octubre 2022, emitidas por el  Consulado General de Guatemala Atlanta, Georgia.</t>
  </si>
  <si>
    <t>1,655 TICG, correspondiente al mes de octubre 2022, emitidas por el   Consulado General de Guatemala en Chicago, Illinois.</t>
  </si>
  <si>
    <t>1,490 TICG, correspondiente al mes de octubre 2022, emitidas por el Consulado General de Guatemala en Maryland.</t>
  </si>
  <si>
    <t>1,380 TICG, correspondiente al mes de octubre 2022, emitidas por el   Consulado General de Guatemala en Raleigh, Carolina del Norte.</t>
  </si>
  <si>
    <t>469 TICG, correspondiente al mes de octubre 2022, emitidas por el   Consulado General de Guatemala en Denver, Colorado.</t>
  </si>
  <si>
    <t>1,021 TICG, correspondiente al mes de octubre 2022, emitidas por el   Consulado General de Guatemala en Miami, Florida.</t>
  </si>
  <si>
    <t>26 TICG, correspondientes al mes de  septiembre y octubre 2022, emitidas por el Consulado de Guatemala en Mcallen, Texas.</t>
  </si>
  <si>
    <t>241 TICG, correspondiente al mes de octubre 2022, emitidas por el Consulado General de Guatemala en Phoenix, Arizona.</t>
  </si>
  <si>
    <t>1,442 TICG, correspondiente al mes de octubre 2022, emitidas por el Consulado de Guatemala en Lake Worth, Florida.</t>
  </si>
  <si>
    <t>1,545 TICG, correspondiente al mes de octubre 2022,  emitidas en el Consulado General de Guatemala en Los Ángeles, California.</t>
  </si>
  <si>
    <t>1,332 TICG, correspondiente al mes de octubre 2022, emitidas por el Consulado General de Guatemala en Philadelphia, Pennsylvania.</t>
  </si>
  <si>
    <t>815 TICG, correspondiente al mes de octubre 2022, emitidas por el Consulado de Guatemala en Riverhead, Nueva York.</t>
  </si>
  <si>
    <t>1,454 TICG, correspondiente al mes de octubre 2022, emitidas por el Consulado General de Guatemala en Nueva York.</t>
  </si>
  <si>
    <t>Saldo de Liquidación del Cuarto Fondo Rotativo Especial de Privativos año 2022</t>
  </si>
  <si>
    <t>Reclasificación del saldo de la constitución del Fondo Rotativo No. 5, cantidad que será destinada para el pago de servicios de documentación, asistencia, atención y protección consular, pago de coúrier por envio de pasaportes, entre otros.</t>
  </si>
  <si>
    <t>Constitución del Fondo Rotativo Especial de Privativos No. 6 del Ministerio de Relaciones Exteriores.</t>
  </si>
  <si>
    <t>1,205 TICG, correspondiente al mes de noviembre 2022, emitidas por el   Consulado General de Guatemala en Raleigh, Carolina del Norte.</t>
  </si>
  <si>
    <t>145 TICG, correspondientes al mes de  noviembre 2022, emitidas por el Consulado de Guatemala en Mcallen, Texas.</t>
  </si>
  <si>
    <t>753 TICG, correspondiente al mes de noviembre 2022, emitidas por el Consulado General de Guatemala en San Francisco, California.</t>
  </si>
  <si>
    <t>959 TICG, correspondiente al mes de noviembre 2022, emitidas en el Consulado de Guatemala en Dallas, Texas.</t>
  </si>
  <si>
    <t>829 TICG, correspondiente al mes de noviembre 2022, emitidas por el Consulado General de Guatemala en Oklahoma City, Oklahoma.</t>
  </si>
  <si>
    <t>913 TICG, correspondientes al mes de noviembre 2022, emitidas por el Consulado General de Guatemala en Providence, Rhode Island.</t>
  </si>
  <si>
    <t>1,537 TICG, correspondiente al mes de noviembre 2022, emitidas por el Consulado General de Guatemala en Houston, Texas.</t>
  </si>
  <si>
    <t>2,211 TICG, correspondiente al mes de noviembre 2022, emitidas por el Consulado de Guatemala en Lake Worth, Florida.</t>
  </si>
  <si>
    <t>670 TICG, correspondiente al mes de noviembre 2022, emitidas por el   Consulado General de Guatemala en Denver, Colorado.</t>
  </si>
  <si>
    <t>530 TICG, correspondiente al mes de noviembre 2022, emitidas por el Consulado General de Guatemala en Seattle, Washington</t>
  </si>
  <si>
    <t>1,626 TICG, correspondiente al mes de noviembre 2022, emitidas por el   Consulado General de Guatemala en Chicago, Illinois.</t>
  </si>
  <si>
    <t>995 TICG, correspondiente al mes de noviembre 2022, emitidas por el Consulado General de Guatemala en Maryland.</t>
  </si>
  <si>
    <t>1,358 TICG, correspondiente al mes de noviembre 2022, emitidas por el   Consulado General de Guatemala en Miami, Florida.</t>
  </si>
  <si>
    <t>Se cancela FACTS FEL serie A8002EB8 DTE 46878463 y SERIE FC3660CE DTE 3294448400 SERIE D7F90CC3 DTE 1892896322 de fecha 25/08/2022 a favor de Mark Ruiz Juárez/Infinite Travel por proveer boleto aéreo a favor de H.Castañon; GUINEA-GUA de Agosto 2022 , Quien se encuentran en situación de vulnerabilidad, boleto aereo a favor de L.Ramos; MARRUECOS-GUA para brindar atencion y asistencia, boleto aereo a favor de L.Hengstenberg; FRANCIA-GUA para brindar acompañia.</t>
  </si>
  <si>
    <t>269 TICG, correspondiente al mes de noviembre 2022, emitidas por el Consulado General de Guatemala en Phoenix, Arizona.</t>
  </si>
  <si>
    <t>751 TICG, correspondiente al mes de noviembre 2022, emitidas por el Consulado  de Guatemala en San Bernardino, California.</t>
  </si>
  <si>
    <t>2,062 TICG, correspondiente al mes de noviembre 2022,  emitidas en el Consulado General de Guatemala en Los Ángeles, California.</t>
  </si>
  <si>
    <t>1,755 TICG, correspondiente al mes de noviembre 2022, emitidas por el Consulado General de Guatemala en Philadelphia, Pennsylvania.</t>
  </si>
  <si>
    <t>2,155 TICG, correspondiente al mes de noviembre 2022, emitidas por el Consulado General de Guatemala en Nueva York.</t>
  </si>
  <si>
    <t>SALDO FINAL AL 31/12/2022</t>
  </si>
  <si>
    <t xml:space="preserve">Nota de crédito </t>
  </si>
  <si>
    <t xml:space="preserve">Mes y Año recaudado </t>
  </si>
  <si>
    <t>SIN MOVIMIENTO</t>
  </si>
  <si>
    <t>DEL 01 ENERO AL 31 DE DICIEMBRE 2022</t>
  </si>
  <si>
    <t>VAN….</t>
  </si>
  <si>
    <t>VIENEN…</t>
  </si>
  <si>
    <t xml:space="preserve"> </t>
  </si>
  <si>
    <t>Aporte del 25% de ingresos Netos en concepto de emisión de pasaporte en el exterior, según Artículo 91, segundo párrafo del Decreto 44-2016, "código de migración", correspondiente a ingresos del 01 de noviembre al 31 de diciembre 2021.</t>
  </si>
  <si>
    <t>del 01 de noviembre al 31 de diciembre 2021</t>
  </si>
  <si>
    <t>Ingresos propios por pasaportes guatemaltecos emitidos en el exterior, correspondiente al período del 01 de noviembre al 31 de diciembre 2021.</t>
  </si>
  <si>
    <t>Nota de Credito</t>
  </si>
  <si>
    <t>Fecha</t>
  </si>
  <si>
    <t>Mes y Año Recaudado</t>
  </si>
  <si>
    <t>Ingresos propios por pasaportes guatemaltecos emitidos en el exterior, correspondientes al período del 01 de enero al 31 de marzo 2022.</t>
  </si>
  <si>
    <t>enero, febrero y marzo 2022</t>
  </si>
  <si>
    <t>Aporte del 25% de ingresos Netos en concepto de emisión de pasaporte en el exterior, según Artículo 91, segundo párrafo del Decreto 44-2016, "código de migración", correspondiente a ingresos del 01 de enero al 31 de marzo 2022.</t>
  </si>
  <si>
    <t>Saldo de Liquidación del Segundo Fondo Rotativo Especial de Privativos año 2022</t>
  </si>
  <si>
    <t>Aporte del 25% de ingresos Netos en concepto de emisión de pasaporte en el exterior, según Artículo 91, segundo párrafo del Decreto 44-2016, "código de migración", correspondiente a ingresos del 01 de abril al 30 de junio 2022.</t>
  </si>
  <si>
    <t>del 01 de abril al 30 de junio 2022</t>
  </si>
  <si>
    <t>Ingresos propios por pasaportes guatemaltecos emitidos en el exterior, correspondientes al período del 01 de abril al 30 de junio 2022.</t>
  </si>
  <si>
    <t>Saldo de Liquidación del Tercer Fondo Rotativo Especial de Privativos año 2022</t>
  </si>
  <si>
    <t>Ingresos propios por pasaportes guatemaltecos emitidos en el exterior, correspondientes al período de julio, agosto, septiembre y octubre 2022.</t>
  </si>
  <si>
    <t>julio, agosto, septiembre y octubre 2022</t>
  </si>
  <si>
    <t>Saldo de Liquidación del Quinto Fondo Rotativo Especial de Privativos año 2022</t>
  </si>
  <si>
    <t>Saldo de Liquidación del Sexto Fondo Rotativo Especial de Privativos año 2022</t>
  </si>
  <si>
    <t>Van….</t>
  </si>
  <si>
    <t>Vienen…</t>
  </si>
  <si>
    <t>Recepción de Ingresos por Certificaciones de Nacimiento emitidas en el exterior correspondiente al mes de noviembre del año 2021.</t>
  </si>
  <si>
    <t>Recepción de Ingresos por Certificaciones de Nacimiento emitidas en el exterior correspondiente al mes de diciembre del año 2021.</t>
  </si>
  <si>
    <t>Recepción de Ingresos por Certificaciones de Nacimiento emitidas en el exterior correspondiente al mes de enero del año 2022.</t>
  </si>
  <si>
    <t>Recepción de Ingresos por Certificaciones de Nacimiento emitidas en el exterior correspondiente al mes de febrero del año 2022.</t>
  </si>
  <si>
    <t>Recepción de Ingresos por Certificaciones de Nacimiento emitidas en el exterior correspondiente al mes de marzo del año 2022.</t>
  </si>
  <si>
    <t>Recepción de Ingresos por Certificaciones de Nacimiento emitidas en el exterior correspondiente al mes de abril del año 2022.</t>
  </si>
  <si>
    <t>Recepción de Ingresos por Certificaciones de Nacimiento emitidas en el exterior correspondiente al mes de mayo del año 2022.</t>
  </si>
  <si>
    <t>Recepción de Ingresos por Certificaciones de Nacimiento emitidas en el exterior correspondiente al mes de junio del año 2022.</t>
  </si>
  <si>
    <t>Recepción de Ingresos por Certificaciones de Nacimiento emitidas en el exterior correspondiente al mes de julio del año 2022.</t>
  </si>
  <si>
    <t>Recepción de Ingresos por Certificaciones de Nacimiento emitidas en el exterior correspondiente al mes de agosto del año 2022.</t>
  </si>
  <si>
    <t>Recepción de Ingresos por Certificaciones de Nacimiento emitidas en el exterior correspondiente al mes de septiembre del año 2022.</t>
  </si>
  <si>
    <t>Recepción de Ingresos por Certificaciones de Nacimiento emitidas en el exterior correspondiente al mes de octubre del año 2022.</t>
  </si>
  <si>
    <t>INGRESOS CONSULARES EN CONCEPTO DE CERTIFICACIONES DE NACIMIENTO.</t>
  </si>
  <si>
    <t>INGRESOS CONSULARES EN CONCEPTO DE EMISIÓN DE TARJETAS DE IDENTIFICACION CONSULAR GUATEMALTECA-TICG-</t>
  </si>
  <si>
    <t>INGRESOS CONSULARES EN CONCEPTO DE EMISIÓN DE PASAPORTES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</si>
</sst>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0;[Red]#,##0.00"/>
    <numFmt numFmtId="166" formatCode="0.00000"/>
    <numFmt numFmtId="167" formatCode="_(* #,##0.00000_);_(* \(#,##0.00000\);_(* &quot;-&quot;?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askerville Old Face"/>
      <family val="1"/>
    </font>
    <font>
      <sz val="11"/>
      <name val="Baskerville Old Face"/>
      <family val="1"/>
    </font>
    <font>
      <b/>
      <sz val="10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sz val="12"/>
      <name val="Baskerville Old Face"/>
      <family val="1"/>
    </font>
    <font>
      <sz val="11"/>
      <name val="Calibri"/>
      <family val="2"/>
      <scheme val="minor"/>
    </font>
    <font>
      <b/>
      <sz val="16"/>
      <name val="Baskerville Old Face"/>
      <family val="1"/>
    </font>
    <font>
      <sz val="16"/>
      <name val="Baskerville Old Face"/>
      <family val="1"/>
    </font>
    <font>
      <sz val="12"/>
      <name val="Calibri"/>
      <family val="2"/>
      <scheme val="minor"/>
    </font>
    <font>
      <sz val="10"/>
      <name val="Baskerville Old Face"/>
      <family val="1"/>
    </font>
    <font>
      <sz val="60"/>
      <name val="Baskerville Old Face"/>
      <family val="1"/>
    </font>
    <font>
      <sz val="72"/>
      <name val="Baskerville Old Face"/>
      <family val="1"/>
    </font>
    <font>
      <sz val="55"/>
      <name val="Baskerville Old Face"/>
      <family val="1"/>
    </font>
    <font>
      <sz val="14"/>
      <name val="Baskerville Old Face"/>
      <family val="1"/>
    </font>
    <font>
      <b/>
      <sz val="20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top"/>
    </xf>
    <xf numFmtId="9" fontId="4" fillId="2" borderId="1" xfId="2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3" applyFont="1" applyFill="1" applyBorder="1" applyAlignment="1">
      <alignment horizontal="center" vertical="center"/>
    </xf>
    <xf numFmtId="4" fontId="7" fillId="0" borderId="1" xfId="3" applyNumberFormat="1" applyFont="1" applyBorder="1" applyAlignment="1">
      <alignment vertical="center"/>
    </xf>
    <xf numFmtId="164" fontId="7" fillId="0" borderId="1" xfId="3" applyFont="1" applyFill="1" applyBorder="1" applyAlignment="1">
      <alignment vertical="center"/>
    </xf>
    <xf numFmtId="164" fontId="5" fillId="0" borderId="1" xfId="3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5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4" fontId="5" fillId="2" borderId="1" xfId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9" fontId="2" fillId="2" borderId="1" xfId="2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8" fillId="0" borderId="0" xfId="0" applyNumberFormat="1" applyFont="1"/>
    <xf numFmtId="4" fontId="8" fillId="0" borderId="0" xfId="0" applyNumberFormat="1" applyFont="1"/>
    <xf numFmtId="0" fontId="11" fillId="0" borderId="0" xfId="0" applyFont="1"/>
    <xf numFmtId="0" fontId="12" fillId="0" borderId="0" xfId="0" applyFont="1"/>
    <xf numFmtId="0" fontId="7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7" fontId="10" fillId="0" borderId="1" xfId="0" applyNumberFormat="1" applyFont="1" applyFill="1" applyBorder="1" applyAlignment="1">
      <alignment horizontal="center"/>
    </xf>
    <xf numFmtId="164" fontId="9" fillId="0" borderId="1" xfId="1" applyFont="1" applyFill="1" applyBorder="1" applyAlignment="1">
      <alignment horizontal="center" wrapText="1"/>
    </xf>
    <xf numFmtId="4" fontId="9" fillId="0" borderId="1" xfId="1" applyNumberFormat="1" applyFont="1" applyBorder="1" applyAlignment="1">
      <alignment vertical="center"/>
    </xf>
    <xf numFmtId="4" fontId="10" fillId="0" borderId="1" xfId="1" applyNumberFormat="1" applyFont="1" applyBorder="1" applyAlignment="1">
      <alignment vertical="center"/>
    </xf>
    <xf numFmtId="164" fontId="9" fillId="0" borderId="1" xfId="1" applyFont="1" applyFill="1" applyBorder="1" applyAlignment="1">
      <alignment horizontal="right" vertical="center" wrapText="1"/>
    </xf>
    <xf numFmtId="0" fontId="10" fillId="2" borderId="1" xfId="0" applyFont="1" applyFill="1" applyBorder="1"/>
    <xf numFmtId="4" fontId="9" fillId="2" borderId="1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1" xfId="0" applyFont="1" applyBorder="1"/>
    <xf numFmtId="168" fontId="7" fillId="0" borderId="1" xfId="1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3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3" fillId="0" borderId="0" xfId="0" applyFont="1" applyAlignment="1"/>
    <xf numFmtId="0" fontId="7" fillId="0" borderId="1" xfId="0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/>
    </xf>
    <xf numFmtId="14" fontId="10" fillId="0" borderId="2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justify" vertical="center" wrapText="1"/>
    </xf>
    <xf numFmtId="164" fontId="10" fillId="0" borderId="1" xfId="3" applyFont="1" applyFill="1" applyBorder="1" applyAlignment="1">
      <alignment horizontal="center"/>
    </xf>
    <xf numFmtId="0" fontId="10" fillId="0" borderId="1" xfId="4" applyFont="1" applyBorder="1" applyAlignment="1">
      <alignment horizontal="justify" vertical="center" wrapText="1"/>
    </xf>
    <xf numFmtId="0" fontId="10" fillId="0" borderId="1" xfId="4" applyFont="1" applyBorder="1" applyAlignment="1">
      <alignment vertical="center" wrapText="1"/>
    </xf>
    <xf numFmtId="14" fontId="10" fillId="0" borderId="1" xfId="4" applyNumberFormat="1" applyFont="1" applyFill="1" applyBorder="1" applyAlignment="1">
      <alignment horizontal="center" vertical="center"/>
    </xf>
    <xf numFmtId="17" fontId="10" fillId="0" borderId="1" xfId="4" applyNumberFormat="1" applyFont="1" applyFill="1" applyBorder="1" applyAlignment="1">
      <alignment horizontal="center" vertical="center" wrapText="1"/>
    </xf>
    <xf numFmtId="164" fontId="10" fillId="0" borderId="1" xfId="3" applyFont="1" applyFill="1" applyBorder="1" applyAlignment="1">
      <alignment horizontal="center" vertical="center" wrapText="1"/>
    </xf>
    <xf numFmtId="164" fontId="9" fillId="0" borderId="1" xfId="3" applyFont="1" applyFill="1" applyBorder="1" applyAlignment="1">
      <alignment horizontal="center" wrapText="1"/>
    </xf>
    <xf numFmtId="164" fontId="9" fillId="0" borderId="1" xfId="3" applyFont="1" applyFill="1" applyBorder="1" applyAlignment="1">
      <alignment horizontal="center" vertical="center" wrapText="1"/>
    </xf>
    <xf numFmtId="164" fontId="10" fillId="0" borderId="1" xfId="3" applyFont="1" applyFill="1" applyBorder="1" applyAlignment="1">
      <alignment horizontal="center" wrapText="1"/>
    </xf>
    <xf numFmtId="164" fontId="10" fillId="0" borderId="1" xfId="3" applyFont="1" applyFill="1" applyBorder="1" applyAlignment="1">
      <alignment vertical="center"/>
    </xf>
    <xf numFmtId="2" fontId="10" fillId="0" borderId="1" xfId="4" applyNumberFormat="1" applyFont="1" applyFill="1" applyBorder="1" applyAlignment="1">
      <alignment vertical="center"/>
    </xf>
    <xf numFmtId="164" fontId="10" fillId="0" borderId="1" xfId="3" applyFont="1" applyFill="1" applyBorder="1" applyAlignment="1">
      <alignment horizontal="right" vertical="center"/>
    </xf>
    <xf numFmtId="164" fontId="9" fillId="0" borderId="1" xfId="3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/>
    </xf>
    <xf numFmtId="17" fontId="7" fillId="0" borderId="1" xfId="0" applyNumberFormat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wrapText="1"/>
    </xf>
    <xf numFmtId="0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3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rnandez/Desktop/ARCHIVO%20GENERAL%202022/TICG%202022/HOJAS%20MOVILES%20TICG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G 2022"/>
      <sheetName val="RESUMEN"/>
      <sheetName val="IMPRESIÓN TICG"/>
      <sheetName val="RESUMEN POR MES"/>
    </sheetNames>
    <sheetDataSet>
      <sheetData sheetId="0">
        <row r="9">
          <cell r="N9">
            <v>11828815.25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6"/>
  <sheetViews>
    <sheetView zoomScale="80" zoomScaleNormal="80" workbookViewId="0">
      <selection activeCell="B1" sqref="B1:K1"/>
    </sheetView>
  </sheetViews>
  <sheetFormatPr baseColWidth="10" defaultRowHeight="15.75" x14ac:dyDescent="0.25"/>
  <cols>
    <col min="1" max="1" width="3.42578125" style="1" customWidth="1"/>
    <col min="2" max="2" width="11.7109375" style="1" customWidth="1"/>
    <col min="3" max="3" width="13.5703125" style="1" customWidth="1"/>
    <col min="4" max="4" width="40.5703125" style="1" customWidth="1"/>
    <col min="5" max="5" width="15.28515625" style="1" customWidth="1"/>
    <col min="6" max="6" width="14.28515625" style="55" customWidth="1"/>
    <col min="7" max="7" width="14.7109375" style="56" customWidth="1"/>
    <col min="8" max="8" width="14.28515625" style="57" customWidth="1"/>
    <col min="9" max="9" width="17.140625" style="56" customWidth="1"/>
    <col min="10" max="10" width="23.140625" style="56" customWidth="1"/>
    <col min="11" max="11" width="19" style="56" customWidth="1"/>
    <col min="12" max="12" width="13.140625" style="1" bestFit="1" customWidth="1"/>
    <col min="13" max="13" width="14.85546875" style="1" customWidth="1"/>
    <col min="14" max="14" width="13.85546875" style="1" bestFit="1" customWidth="1"/>
    <col min="15" max="16384" width="11.42578125" style="1"/>
  </cols>
  <sheetData>
    <row r="1" spans="2:11" ht="15.75" customHeight="1" x14ac:dyDescent="0.3">
      <c r="B1" s="158" t="s">
        <v>346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36" customHeight="1" x14ac:dyDescent="0.25"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75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7</v>
      </c>
      <c r="I3" s="5" t="s">
        <v>8</v>
      </c>
      <c r="J3" s="5" t="s">
        <v>9</v>
      </c>
      <c r="K3" s="5" t="s">
        <v>10</v>
      </c>
    </row>
    <row r="4" spans="2:11" ht="35.25" customHeight="1" x14ac:dyDescent="0.25">
      <c r="B4" s="6"/>
      <c r="C4" s="7"/>
      <c r="D4" s="8" t="s">
        <v>11</v>
      </c>
      <c r="E4" s="9"/>
      <c r="F4" s="10"/>
      <c r="G4" s="11"/>
      <c r="H4" s="12"/>
      <c r="I4" s="13"/>
      <c r="J4" s="13"/>
      <c r="K4" s="14">
        <f>+'[1]TICG 2022'!N9</f>
        <v>11828815.25</v>
      </c>
    </row>
    <row r="5" spans="2:11" ht="78" customHeight="1" x14ac:dyDescent="0.25">
      <c r="B5" s="15">
        <v>87027</v>
      </c>
      <c r="C5" s="16">
        <v>44579</v>
      </c>
      <c r="D5" s="107" t="s">
        <v>12</v>
      </c>
      <c r="E5" s="109" t="s">
        <v>13</v>
      </c>
      <c r="F5" s="18" t="s">
        <v>13</v>
      </c>
      <c r="G5" s="18" t="s">
        <v>13</v>
      </c>
      <c r="H5" s="18" t="s">
        <v>13</v>
      </c>
      <c r="I5" s="19">
        <v>0</v>
      </c>
      <c r="J5" s="14">
        <v>2524675</v>
      </c>
      <c r="K5" s="14">
        <f>+K4+I5-J5</f>
        <v>9304140.25</v>
      </c>
    </row>
    <row r="6" spans="2:11" ht="78.75" customHeight="1" x14ac:dyDescent="0.25">
      <c r="B6" s="15">
        <v>1</v>
      </c>
      <c r="C6" s="16">
        <v>44582</v>
      </c>
      <c r="D6" s="108" t="s">
        <v>14</v>
      </c>
      <c r="E6" s="109" t="s">
        <v>15</v>
      </c>
      <c r="F6" s="21">
        <v>1085</v>
      </c>
      <c r="G6" s="22">
        <v>16275</v>
      </c>
      <c r="H6" s="23">
        <v>7.7191200000000002</v>
      </c>
      <c r="I6" s="24">
        <f>ROUND(G6*H6,2)</f>
        <v>125628.68</v>
      </c>
      <c r="J6" s="19">
        <v>0</v>
      </c>
      <c r="K6" s="14">
        <f t="shared" ref="K6:K28" si="0">+K5+I6-J6</f>
        <v>9429768.9299999997</v>
      </c>
    </row>
    <row r="7" spans="2:11" ht="83.25" customHeight="1" x14ac:dyDescent="0.25">
      <c r="B7" s="15">
        <v>2</v>
      </c>
      <c r="C7" s="16">
        <v>44582</v>
      </c>
      <c r="D7" s="108" t="s">
        <v>16</v>
      </c>
      <c r="E7" s="109" t="s">
        <v>17</v>
      </c>
      <c r="F7" s="21">
        <v>23</v>
      </c>
      <c r="G7" s="22">
        <v>345</v>
      </c>
      <c r="H7" s="23">
        <v>7.7191200000000002</v>
      </c>
      <c r="I7" s="24">
        <f t="shared" ref="I7:I27" si="1">ROUND(G7*H7,2)</f>
        <v>2663.1</v>
      </c>
      <c r="J7" s="19">
        <v>0</v>
      </c>
      <c r="K7" s="14">
        <f t="shared" si="0"/>
        <v>9432432.0299999993</v>
      </c>
    </row>
    <row r="8" spans="2:11" ht="74.25" customHeight="1" x14ac:dyDescent="0.25">
      <c r="B8" s="15">
        <v>3</v>
      </c>
      <c r="C8" s="16">
        <v>44582</v>
      </c>
      <c r="D8" s="108" t="s">
        <v>18</v>
      </c>
      <c r="E8" s="110" t="s">
        <v>19</v>
      </c>
      <c r="F8" s="25">
        <v>1390</v>
      </c>
      <c r="G8" s="22">
        <v>20850</v>
      </c>
      <c r="H8" s="26">
        <v>7.7191200000000002</v>
      </c>
      <c r="I8" s="24">
        <f t="shared" si="1"/>
        <v>160943.65</v>
      </c>
      <c r="J8" s="19">
        <v>0</v>
      </c>
      <c r="K8" s="14">
        <f t="shared" si="0"/>
        <v>9593375.6799999997</v>
      </c>
    </row>
    <row r="9" spans="2:11" ht="73.5" customHeight="1" x14ac:dyDescent="0.25">
      <c r="B9" s="15">
        <v>4</v>
      </c>
      <c r="C9" s="16">
        <v>44582</v>
      </c>
      <c r="D9" s="108" t="s">
        <v>20</v>
      </c>
      <c r="E9" s="110" t="s">
        <v>21</v>
      </c>
      <c r="F9" s="21">
        <v>1168</v>
      </c>
      <c r="G9" s="22">
        <v>16746.169999999998</v>
      </c>
      <c r="H9" s="27">
        <v>7.7174500000000004</v>
      </c>
      <c r="I9" s="24">
        <f t="shared" si="1"/>
        <v>129237.73</v>
      </c>
      <c r="J9" s="19">
        <v>0</v>
      </c>
      <c r="K9" s="14">
        <f t="shared" si="0"/>
        <v>9722613.4100000001</v>
      </c>
    </row>
    <row r="10" spans="2:11" ht="76.5" customHeight="1" x14ac:dyDescent="0.25">
      <c r="B10" s="15">
        <v>5</v>
      </c>
      <c r="C10" s="16">
        <v>44582</v>
      </c>
      <c r="D10" s="108" t="s">
        <v>22</v>
      </c>
      <c r="E10" s="109" t="s">
        <v>23</v>
      </c>
      <c r="F10" s="21">
        <v>1109</v>
      </c>
      <c r="G10" s="22">
        <v>16181.14</v>
      </c>
      <c r="H10" s="23">
        <v>7.7155800000000001</v>
      </c>
      <c r="I10" s="24">
        <f t="shared" si="1"/>
        <v>124846.88</v>
      </c>
      <c r="J10" s="19">
        <v>0</v>
      </c>
      <c r="K10" s="14">
        <f t="shared" si="0"/>
        <v>9847460.290000001</v>
      </c>
    </row>
    <row r="11" spans="2:11" ht="81" customHeight="1" x14ac:dyDescent="0.25">
      <c r="B11" s="15">
        <v>6</v>
      </c>
      <c r="C11" s="16">
        <v>44582</v>
      </c>
      <c r="D11" s="108" t="s">
        <v>24</v>
      </c>
      <c r="E11" s="109" t="s">
        <v>25</v>
      </c>
      <c r="F11" s="21">
        <v>668</v>
      </c>
      <c r="G11" s="22">
        <v>10020</v>
      </c>
      <c r="H11" s="28">
        <v>7.7155800000000001</v>
      </c>
      <c r="I11" s="24">
        <f t="shared" si="1"/>
        <v>77310.11</v>
      </c>
      <c r="J11" s="19">
        <v>0</v>
      </c>
      <c r="K11" s="14">
        <f t="shared" si="0"/>
        <v>9924770.4000000004</v>
      </c>
    </row>
    <row r="12" spans="2:11" ht="73.5" customHeight="1" x14ac:dyDescent="0.25">
      <c r="B12" s="15">
        <v>7</v>
      </c>
      <c r="C12" s="16">
        <v>44582</v>
      </c>
      <c r="D12" s="108" t="s">
        <v>26</v>
      </c>
      <c r="E12" s="109" t="s">
        <v>27</v>
      </c>
      <c r="F12" s="21">
        <v>1198</v>
      </c>
      <c r="G12" s="22">
        <v>17480.02</v>
      </c>
      <c r="H12" s="23">
        <v>7.7155800000000001</v>
      </c>
      <c r="I12" s="24">
        <f t="shared" si="1"/>
        <v>134868.49</v>
      </c>
      <c r="J12" s="19">
        <v>0</v>
      </c>
      <c r="K12" s="14">
        <f t="shared" si="0"/>
        <v>10059638.890000001</v>
      </c>
    </row>
    <row r="13" spans="2:11" ht="73.5" customHeight="1" x14ac:dyDescent="0.25">
      <c r="B13" s="15">
        <v>8</v>
      </c>
      <c r="C13" s="16">
        <v>44582</v>
      </c>
      <c r="D13" s="108" t="s">
        <v>28</v>
      </c>
      <c r="E13" s="110" t="s">
        <v>29</v>
      </c>
      <c r="F13" s="21">
        <v>500</v>
      </c>
      <c r="G13" s="22">
        <v>5890</v>
      </c>
      <c r="H13" s="23">
        <v>7.7155800000000001</v>
      </c>
      <c r="I13" s="24">
        <f t="shared" si="1"/>
        <v>45444.77</v>
      </c>
      <c r="J13" s="19">
        <v>0</v>
      </c>
      <c r="K13" s="14">
        <f t="shared" si="0"/>
        <v>10105083.66</v>
      </c>
    </row>
    <row r="14" spans="2:11" ht="73.5" customHeight="1" x14ac:dyDescent="0.25">
      <c r="B14" s="15">
        <v>9</v>
      </c>
      <c r="C14" s="16">
        <v>44582</v>
      </c>
      <c r="D14" s="108" t="s">
        <v>30</v>
      </c>
      <c r="E14" s="109" t="s">
        <v>31</v>
      </c>
      <c r="F14" s="21">
        <v>1402</v>
      </c>
      <c r="G14" s="22">
        <v>21030</v>
      </c>
      <c r="H14" s="23">
        <v>7.7155800000000001</v>
      </c>
      <c r="I14" s="24">
        <f t="shared" si="1"/>
        <v>162258.65</v>
      </c>
      <c r="J14" s="19">
        <v>0</v>
      </c>
      <c r="K14" s="14">
        <f t="shared" si="0"/>
        <v>10267342.310000001</v>
      </c>
    </row>
    <row r="15" spans="2:11" ht="75" customHeight="1" x14ac:dyDescent="0.25">
      <c r="B15" s="15">
        <v>10</v>
      </c>
      <c r="C15" s="16">
        <v>44582</v>
      </c>
      <c r="D15" s="108" t="s">
        <v>32</v>
      </c>
      <c r="E15" s="110" t="s">
        <v>33</v>
      </c>
      <c r="F15" s="21">
        <v>718</v>
      </c>
      <c r="G15" s="22">
        <v>10745</v>
      </c>
      <c r="H15" s="23">
        <v>7.7182300000000001</v>
      </c>
      <c r="I15" s="24">
        <f t="shared" si="1"/>
        <v>82932.38</v>
      </c>
      <c r="J15" s="19">
        <v>0</v>
      </c>
      <c r="K15" s="14">
        <f t="shared" si="0"/>
        <v>10350274.690000001</v>
      </c>
    </row>
    <row r="16" spans="2:11" ht="79.5" customHeight="1" x14ac:dyDescent="0.25">
      <c r="B16" s="15">
        <v>11</v>
      </c>
      <c r="C16" s="16">
        <v>44582</v>
      </c>
      <c r="D16" s="108" t="s">
        <v>34</v>
      </c>
      <c r="E16" s="110" t="s">
        <v>35</v>
      </c>
      <c r="F16" s="29">
        <v>398</v>
      </c>
      <c r="G16" s="22">
        <v>5970</v>
      </c>
      <c r="H16" s="27">
        <v>7.7182300000000001</v>
      </c>
      <c r="I16" s="24">
        <f t="shared" si="1"/>
        <v>46077.83</v>
      </c>
      <c r="J16" s="19">
        <v>0</v>
      </c>
      <c r="K16" s="14">
        <f t="shared" si="0"/>
        <v>10396352.520000001</v>
      </c>
    </row>
    <row r="17" spans="2:11" ht="79.5" customHeight="1" x14ac:dyDescent="0.25">
      <c r="B17" s="15">
        <v>12</v>
      </c>
      <c r="C17" s="16">
        <v>44582</v>
      </c>
      <c r="D17" s="108" t="s">
        <v>36</v>
      </c>
      <c r="E17" s="110" t="s">
        <v>37</v>
      </c>
      <c r="F17" s="29">
        <v>863</v>
      </c>
      <c r="G17" s="22">
        <v>12945</v>
      </c>
      <c r="H17" s="27">
        <v>7.7182300000000001</v>
      </c>
      <c r="I17" s="24">
        <f t="shared" si="1"/>
        <v>99912.49</v>
      </c>
      <c r="J17" s="19">
        <v>0</v>
      </c>
      <c r="K17" s="14">
        <f t="shared" si="0"/>
        <v>10496265.010000002</v>
      </c>
    </row>
    <row r="18" spans="2:11" ht="73.5" customHeight="1" x14ac:dyDescent="0.25">
      <c r="B18" s="15">
        <v>13</v>
      </c>
      <c r="C18" s="16">
        <v>44582</v>
      </c>
      <c r="D18" s="108" t="s">
        <v>38</v>
      </c>
      <c r="E18" s="110" t="s">
        <v>39</v>
      </c>
      <c r="F18" s="29">
        <v>340</v>
      </c>
      <c r="G18" s="22">
        <v>5050</v>
      </c>
      <c r="H18" s="30">
        <v>7.7182300000000001</v>
      </c>
      <c r="I18" s="24">
        <f t="shared" si="1"/>
        <v>38977.06</v>
      </c>
      <c r="J18" s="19">
        <v>0</v>
      </c>
      <c r="K18" s="14">
        <f t="shared" si="0"/>
        <v>10535242.070000002</v>
      </c>
    </row>
    <row r="19" spans="2:11" ht="81" customHeight="1" x14ac:dyDescent="0.25">
      <c r="B19" s="15">
        <v>14</v>
      </c>
      <c r="C19" s="16">
        <v>44582</v>
      </c>
      <c r="D19" s="108" t="s">
        <v>40</v>
      </c>
      <c r="E19" s="110" t="s">
        <v>41</v>
      </c>
      <c r="F19" s="25">
        <v>265</v>
      </c>
      <c r="G19" s="22">
        <v>3563.17</v>
      </c>
      <c r="H19" s="27">
        <v>7.7134299999999998</v>
      </c>
      <c r="I19" s="24">
        <f t="shared" si="1"/>
        <v>27484.26</v>
      </c>
      <c r="J19" s="19">
        <v>0</v>
      </c>
      <c r="K19" s="14">
        <f t="shared" si="0"/>
        <v>10562726.330000002</v>
      </c>
    </row>
    <row r="20" spans="2:11" ht="76.5" customHeight="1" x14ac:dyDescent="0.25">
      <c r="B20" s="15">
        <v>15</v>
      </c>
      <c r="C20" s="16">
        <v>44582</v>
      </c>
      <c r="D20" s="108" t="s">
        <v>42</v>
      </c>
      <c r="E20" s="110" t="s">
        <v>43</v>
      </c>
      <c r="F20" s="29">
        <v>1246</v>
      </c>
      <c r="G20" s="22">
        <v>18690</v>
      </c>
      <c r="H20" s="27">
        <v>7.7134299999999998</v>
      </c>
      <c r="I20" s="24">
        <f t="shared" si="1"/>
        <v>144164.01</v>
      </c>
      <c r="J20" s="19">
        <v>0</v>
      </c>
      <c r="K20" s="14">
        <f t="shared" si="0"/>
        <v>10706890.340000002</v>
      </c>
    </row>
    <row r="21" spans="2:11" ht="76.5" customHeight="1" x14ac:dyDescent="0.25">
      <c r="B21" s="15">
        <v>16</v>
      </c>
      <c r="C21" s="16">
        <v>44582</v>
      </c>
      <c r="D21" s="108" t="s">
        <v>44</v>
      </c>
      <c r="E21" s="110" t="s">
        <v>45</v>
      </c>
      <c r="F21" s="29">
        <v>1734</v>
      </c>
      <c r="G21" s="22">
        <v>26010</v>
      </c>
      <c r="H21" s="27">
        <v>7.7134299999999998</v>
      </c>
      <c r="I21" s="24">
        <f t="shared" si="1"/>
        <v>200626.31</v>
      </c>
      <c r="J21" s="19">
        <v>0</v>
      </c>
      <c r="K21" s="14">
        <f t="shared" si="0"/>
        <v>10907516.650000002</v>
      </c>
    </row>
    <row r="22" spans="2:11" ht="74.25" customHeight="1" x14ac:dyDescent="0.25">
      <c r="B22" s="15">
        <v>17</v>
      </c>
      <c r="C22" s="16">
        <v>44582</v>
      </c>
      <c r="D22" s="108" t="s">
        <v>46</v>
      </c>
      <c r="E22" s="110" t="s">
        <v>47</v>
      </c>
      <c r="F22" s="29">
        <v>1735</v>
      </c>
      <c r="G22" s="22">
        <v>24949.72</v>
      </c>
      <c r="H22" s="27">
        <v>7.7134299999999998</v>
      </c>
      <c r="I22" s="24">
        <f t="shared" si="1"/>
        <v>192447.92</v>
      </c>
      <c r="J22" s="19"/>
      <c r="K22" s="14">
        <f t="shared" si="0"/>
        <v>11099964.570000002</v>
      </c>
    </row>
    <row r="23" spans="2:11" ht="76.5" customHeight="1" x14ac:dyDescent="0.25">
      <c r="B23" s="15">
        <v>18</v>
      </c>
      <c r="C23" s="16">
        <v>44582</v>
      </c>
      <c r="D23" s="108" t="s">
        <v>48</v>
      </c>
      <c r="E23" s="110" t="s">
        <v>49</v>
      </c>
      <c r="F23" s="29">
        <v>649</v>
      </c>
      <c r="G23" s="22">
        <v>9555.5400000000009</v>
      </c>
      <c r="H23" s="27">
        <v>7.7110099999999999</v>
      </c>
      <c r="I23" s="24">
        <f t="shared" si="1"/>
        <v>73682.86</v>
      </c>
      <c r="J23" s="19"/>
      <c r="K23" s="14">
        <f t="shared" si="0"/>
        <v>11173647.430000002</v>
      </c>
    </row>
    <row r="24" spans="2:11" x14ac:dyDescent="0.25">
      <c r="B24" s="15"/>
      <c r="C24" s="16"/>
      <c r="D24" s="20" t="s">
        <v>310</v>
      </c>
      <c r="E24" s="25"/>
      <c r="F24" s="96">
        <f>SUM(F4:F23)</f>
        <v>16491</v>
      </c>
      <c r="G24" s="22"/>
      <c r="H24" s="27"/>
      <c r="I24" s="24">
        <f>SUM(I4:I23)</f>
        <v>1869507.1800000002</v>
      </c>
      <c r="J24" s="24">
        <f>SUM(J4:J23)</f>
        <v>2524675</v>
      </c>
      <c r="K24" s="14">
        <f>K4+I24-J24</f>
        <v>11173647.43</v>
      </c>
    </row>
    <row r="25" spans="2:11" x14ac:dyDescent="0.25">
      <c r="B25" s="15"/>
      <c r="C25" s="16"/>
      <c r="D25" s="20" t="s">
        <v>311</v>
      </c>
      <c r="E25" s="25"/>
      <c r="F25" s="96">
        <f>F24</f>
        <v>16491</v>
      </c>
      <c r="G25" s="22"/>
      <c r="H25" s="27"/>
      <c r="I25" s="24">
        <f>I24</f>
        <v>1869507.1800000002</v>
      </c>
      <c r="J25" s="19">
        <f>J24</f>
        <v>2524675</v>
      </c>
      <c r="K25" s="14">
        <f>K24</f>
        <v>11173647.43</v>
      </c>
    </row>
    <row r="26" spans="2:11" ht="73.5" customHeight="1" x14ac:dyDescent="0.25">
      <c r="B26" s="15">
        <v>19</v>
      </c>
      <c r="C26" s="16">
        <v>44582</v>
      </c>
      <c r="D26" s="20" t="s">
        <v>50</v>
      </c>
      <c r="E26" s="25" t="s">
        <v>51</v>
      </c>
      <c r="F26" s="29">
        <v>1428</v>
      </c>
      <c r="G26" s="22">
        <v>20843.27</v>
      </c>
      <c r="H26" s="27">
        <v>7.7083199999999996</v>
      </c>
      <c r="I26" s="24">
        <f t="shared" si="1"/>
        <v>160666.6</v>
      </c>
      <c r="J26" s="19">
        <v>0</v>
      </c>
      <c r="K26" s="14">
        <f>+K23+I26-J26</f>
        <v>11334314.030000001</v>
      </c>
    </row>
    <row r="27" spans="2:11" ht="70.5" customHeight="1" x14ac:dyDescent="0.25">
      <c r="B27" s="15">
        <v>20</v>
      </c>
      <c r="C27" s="16">
        <v>44582</v>
      </c>
      <c r="D27" s="20" t="s">
        <v>52</v>
      </c>
      <c r="E27" s="25" t="s">
        <v>53</v>
      </c>
      <c r="F27" s="29">
        <v>682</v>
      </c>
      <c r="G27" s="22">
        <v>10210</v>
      </c>
      <c r="H27" s="27">
        <v>7.7083199999999996</v>
      </c>
      <c r="I27" s="24">
        <f t="shared" si="1"/>
        <v>78701.95</v>
      </c>
      <c r="J27" s="19">
        <v>0</v>
      </c>
      <c r="K27" s="14">
        <f t="shared" si="0"/>
        <v>11413015.98</v>
      </c>
    </row>
    <row r="28" spans="2:11" ht="147" customHeight="1" x14ac:dyDescent="0.25">
      <c r="B28" s="15">
        <v>32</v>
      </c>
      <c r="C28" s="16">
        <v>44586</v>
      </c>
      <c r="D28" s="17" t="s">
        <v>54</v>
      </c>
      <c r="E28" s="25" t="s">
        <v>13</v>
      </c>
      <c r="F28" s="25" t="s">
        <v>13</v>
      </c>
      <c r="G28" s="25" t="s">
        <v>13</v>
      </c>
      <c r="H28" s="25" t="s">
        <v>13</v>
      </c>
      <c r="I28" s="19">
        <v>0</v>
      </c>
      <c r="J28" s="19">
        <v>100941</v>
      </c>
      <c r="K28" s="14">
        <f t="shared" si="0"/>
        <v>11312074.98</v>
      </c>
    </row>
    <row r="29" spans="2:11" ht="71.25" customHeight="1" x14ac:dyDescent="0.25">
      <c r="B29" s="15">
        <v>22</v>
      </c>
      <c r="C29" s="16">
        <v>44603</v>
      </c>
      <c r="D29" s="20" t="s">
        <v>55</v>
      </c>
      <c r="E29" s="25" t="s">
        <v>49</v>
      </c>
      <c r="F29" s="18">
        <v>553</v>
      </c>
      <c r="G29" s="18">
        <v>8142.48</v>
      </c>
      <c r="H29" s="28">
        <v>7.6922100000000002</v>
      </c>
      <c r="I29" s="24">
        <f>ROUND(G29*H29,2)</f>
        <v>62633.67</v>
      </c>
      <c r="J29" s="19">
        <v>0</v>
      </c>
      <c r="K29" s="14">
        <f>+K28+I29-J29</f>
        <v>11374708.65</v>
      </c>
    </row>
    <row r="30" spans="2:11" ht="63" x14ac:dyDescent="0.25">
      <c r="B30" s="15">
        <v>23</v>
      </c>
      <c r="C30" s="16">
        <v>44603</v>
      </c>
      <c r="D30" s="20" t="s">
        <v>56</v>
      </c>
      <c r="E30" s="18" t="s">
        <v>37</v>
      </c>
      <c r="F30" s="21">
        <v>653</v>
      </c>
      <c r="G30" s="22">
        <v>9795</v>
      </c>
      <c r="H30" s="23">
        <v>7.6922100000000002</v>
      </c>
      <c r="I30" s="24">
        <f>ROUND(G30*H30,2)</f>
        <v>75345.2</v>
      </c>
      <c r="J30" s="19">
        <v>0</v>
      </c>
      <c r="K30" s="14">
        <f t="shared" ref="K30:K49" si="2">+K29+I30-J30</f>
        <v>11450053.85</v>
      </c>
    </row>
    <row r="31" spans="2:11" ht="63" x14ac:dyDescent="0.25">
      <c r="B31" s="15">
        <v>24</v>
      </c>
      <c r="C31" s="16">
        <v>44603</v>
      </c>
      <c r="D31" s="20" t="s">
        <v>57</v>
      </c>
      <c r="E31" s="18" t="s">
        <v>35</v>
      </c>
      <c r="F31" s="21">
        <v>211</v>
      </c>
      <c r="G31" s="22">
        <v>3165</v>
      </c>
      <c r="H31" s="23">
        <v>7.6922100000000002</v>
      </c>
      <c r="I31" s="24">
        <f t="shared" ref="I31:I49" si="3">ROUND(G31*H31,2)</f>
        <v>24345.84</v>
      </c>
      <c r="J31" s="19">
        <v>0</v>
      </c>
      <c r="K31" s="14">
        <f t="shared" si="2"/>
        <v>11474399.689999999</v>
      </c>
    </row>
    <row r="32" spans="2:11" ht="63" x14ac:dyDescent="0.25">
      <c r="B32" s="15">
        <v>25</v>
      </c>
      <c r="C32" s="16">
        <v>44603</v>
      </c>
      <c r="D32" s="20" t="s">
        <v>58</v>
      </c>
      <c r="E32" s="25" t="s">
        <v>15</v>
      </c>
      <c r="F32" s="25">
        <v>1049</v>
      </c>
      <c r="G32" s="22">
        <v>15735</v>
      </c>
      <c r="H32" s="26">
        <v>7.6922100000000002</v>
      </c>
      <c r="I32" s="24">
        <f t="shared" si="3"/>
        <v>121036.92</v>
      </c>
      <c r="J32" s="19">
        <v>0</v>
      </c>
      <c r="K32" s="14">
        <f t="shared" si="2"/>
        <v>11595436.609999999</v>
      </c>
    </row>
    <row r="33" spans="2:11" ht="47.25" x14ac:dyDescent="0.25">
      <c r="B33" s="15">
        <v>26</v>
      </c>
      <c r="C33" s="16">
        <v>44603</v>
      </c>
      <c r="D33" s="20" t="s">
        <v>59</v>
      </c>
      <c r="E33" s="25" t="s">
        <v>17</v>
      </c>
      <c r="F33" s="21">
        <v>21</v>
      </c>
      <c r="G33" s="22">
        <v>315</v>
      </c>
      <c r="H33" s="27">
        <v>7.6922100000000002</v>
      </c>
      <c r="I33" s="24">
        <f t="shared" si="3"/>
        <v>2423.0500000000002</v>
      </c>
      <c r="J33" s="19">
        <v>0</v>
      </c>
      <c r="K33" s="14">
        <f t="shared" si="2"/>
        <v>11597859.66</v>
      </c>
    </row>
    <row r="34" spans="2:11" ht="47.25" x14ac:dyDescent="0.25">
      <c r="B34" s="15">
        <v>27</v>
      </c>
      <c r="C34" s="16">
        <v>44603</v>
      </c>
      <c r="D34" s="20" t="s">
        <v>60</v>
      </c>
      <c r="E34" s="18" t="s">
        <v>21</v>
      </c>
      <c r="F34" s="21">
        <v>1226</v>
      </c>
      <c r="G34" s="22">
        <v>17938.900000000001</v>
      </c>
      <c r="H34" s="23">
        <v>7.6922100000000002</v>
      </c>
      <c r="I34" s="24">
        <f t="shared" si="3"/>
        <v>137989.79</v>
      </c>
      <c r="J34" s="19">
        <v>0</v>
      </c>
      <c r="K34" s="14">
        <f t="shared" si="2"/>
        <v>11735849.449999999</v>
      </c>
    </row>
    <row r="35" spans="2:11" ht="51" customHeight="1" x14ac:dyDescent="0.25">
      <c r="B35" s="15">
        <v>28</v>
      </c>
      <c r="C35" s="16">
        <v>44603</v>
      </c>
      <c r="D35" s="20" t="s">
        <v>61</v>
      </c>
      <c r="E35" s="18" t="s">
        <v>23</v>
      </c>
      <c r="F35" s="21">
        <v>464</v>
      </c>
      <c r="G35" s="22">
        <v>6611.58</v>
      </c>
      <c r="H35" s="28">
        <v>7.6922100000000002</v>
      </c>
      <c r="I35" s="24">
        <f t="shared" si="3"/>
        <v>50857.66</v>
      </c>
      <c r="J35" s="19">
        <v>0</v>
      </c>
      <c r="K35" s="14">
        <f t="shared" si="2"/>
        <v>11786707.109999999</v>
      </c>
    </row>
    <row r="36" spans="2:11" ht="53.25" customHeight="1" x14ac:dyDescent="0.25">
      <c r="B36" s="15">
        <v>29</v>
      </c>
      <c r="C36" s="16">
        <v>44603</v>
      </c>
      <c r="D36" s="20" t="s">
        <v>62</v>
      </c>
      <c r="E36" s="18" t="s">
        <v>25</v>
      </c>
      <c r="F36" s="21">
        <v>384</v>
      </c>
      <c r="G36" s="22">
        <v>5760</v>
      </c>
      <c r="H36" s="23">
        <v>7.6918899999999999</v>
      </c>
      <c r="I36" s="24">
        <f t="shared" si="3"/>
        <v>44305.29</v>
      </c>
      <c r="J36" s="19">
        <v>0</v>
      </c>
      <c r="K36" s="14">
        <f t="shared" si="2"/>
        <v>11831012.399999999</v>
      </c>
    </row>
    <row r="37" spans="2:11" ht="67.5" customHeight="1" x14ac:dyDescent="0.25">
      <c r="B37" s="15">
        <v>30</v>
      </c>
      <c r="C37" s="16">
        <v>44603</v>
      </c>
      <c r="D37" s="20" t="s">
        <v>63</v>
      </c>
      <c r="E37" s="25" t="s">
        <v>33</v>
      </c>
      <c r="F37" s="21">
        <v>700</v>
      </c>
      <c r="G37" s="22">
        <v>10475</v>
      </c>
      <c r="H37" s="23">
        <v>7.6918899999999999</v>
      </c>
      <c r="I37" s="24">
        <f t="shared" si="3"/>
        <v>80572.55</v>
      </c>
      <c r="J37" s="19">
        <v>0</v>
      </c>
      <c r="K37" s="14">
        <f t="shared" si="2"/>
        <v>11911584.949999999</v>
      </c>
    </row>
    <row r="38" spans="2:11" ht="51.75" customHeight="1" x14ac:dyDescent="0.25">
      <c r="B38" s="15">
        <v>31</v>
      </c>
      <c r="C38" s="16">
        <v>44603</v>
      </c>
      <c r="D38" s="20" t="s">
        <v>64</v>
      </c>
      <c r="E38" s="18" t="s">
        <v>29</v>
      </c>
      <c r="F38" s="21">
        <v>585</v>
      </c>
      <c r="G38" s="22">
        <v>8775</v>
      </c>
      <c r="H38" s="23">
        <v>7.6918899999999999</v>
      </c>
      <c r="I38" s="24">
        <f t="shared" si="3"/>
        <v>67496.33</v>
      </c>
      <c r="J38" s="19">
        <v>0</v>
      </c>
      <c r="K38" s="14">
        <f t="shared" si="2"/>
        <v>11979081.279999999</v>
      </c>
    </row>
    <row r="39" spans="2:11" ht="51" customHeight="1" x14ac:dyDescent="0.25">
      <c r="B39" s="15">
        <v>32</v>
      </c>
      <c r="C39" s="16">
        <v>44603</v>
      </c>
      <c r="D39" s="20" t="s">
        <v>65</v>
      </c>
      <c r="E39" s="25" t="s">
        <v>66</v>
      </c>
      <c r="F39" s="21">
        <v>20</v>
      </c>
      <c r="G39" s="22">
        <v>300</v>
      </c>
      <c r="H39" s="23">
        <v>7.6918899999999999</v>
      </c>
      <c r="I39" s="24">
        <f t="shared" si="3"/>
        <v>2307.5700000000002</v>
      </c>
      <c r="J39" s="19">
        <v>0</v>
      </c>
      <c r="K39" s="14">
        <f t="shared" si="2"/>
        <v>11981388.85</v>
      </c>
    </row>
    <row r="40" spans="2:11" ht="66" customHeight="1" x14ac:dyDescent="0.25">
      <c r="B40" s="15">
        <v>33</v>
      </c>
      <c r="C40" s="16">
        <v>44603</v>
      </c>
      <c r="D40" s="20" t="s">
        <v>67</v>
      </c>
      <c r="E40" s="25" t="s">
        <v>31</v>
      </c>
      <c r="F40" s="29">
        <v>1413</v>
      </c>
      <c r="G40" s="22">
        <v>21195</v>
      </c>
      <c r="H40" s="27">
        <v>7.6918899999999999</v>
      </c>
      <c r="I40" s="24">
        <f t="shared" si="3"/>
        <v>163029.60999999999</v>
      </c>
      <c r="J40" s="19">
        <v>0</v>
      </c>
      <c r="K40" s="14">
        <f t="shared" si="2"/>
        <v>12144418.459999999</v>
      </c>
    </row>
    <row r="41" spans="2:11" ht="65.25" customHeight="1" x14ac:dyDescent="0.25">
      <c r="B41" s="15">
        <v>34</v>
      </c>
      <c r="C41" s="16">
        <v>44603</v>
      </c>
      <c r="D41" s="20" t="s">
        <v>68</v>
      </c>
      <c r="E41" s="25" t="s">
        <v>51</v>
      </c>
      <c r="F41" s="29">
        <v>1160</v>
      </c>
      <c r="G41" s="22">
        <v>16831.560000000001</v>
      </c>
      <c r="H41" s="27">
        <v>7.6949500000000004</v>
      </c>
      <c r="I41" s="24">
        <f t="shared" si="3"/>
        <v>129518.01</v>
      </c>
      <c r="J41" s="19">
        <v>0</v>
      </c>
      <c r="K41" s="14">
        <f t="shared" si="2"/>
        <v>12273936.469999999</v>
      </c>
    </row>
    <row r="42" spans="2:11" ht="66.75" customHeight="1" x14ac:dyDescent="0.25">
      <c r="B42" s="15">
        <v>35</v>
      </c>
      <c r="C42" s="16">
        <v>44603</v>
      </c>
      <c r="D42" s="20" t="s">
        <v>69</v>
      </c>
      <c r="E42" s="25" t="s">
        <v>39</v>
      </c>
      <c r="F42" s="29">
        <v>177</v>
      </c>
      <c r="G42" s="22">
        <v>2580</v>
      </c>
      <c r="H42" s="30">
        <v>7.6949500000000004</v>
      </c>
      <c r="I42" s="24">
        <f t="shared" si="3"/>
        <v>19852.97</v>
      </c>
      <c r="J42" s="19">
        <v>0</v>
      </c>
      <c r="K42" s="14">
        <f t="shared" si="2"/>
        <v>12293789.439999999</v>
      </c>
    </row>
    <row r="43" spans="2:11" ht="51" customHeight="1" x14ac:dyDescent="0.25">
      <c r="B43" s="15">
        <v>36</v>
      </c>
      <c r="C43" s="16">
        <v>44603</v>
      </c>
      <c r="D43" s="20" t="s">
        <v>70</v>
      </c>
      <c r="E43" s="25" t="s">
        <v>27</v>
      </c>
      <c r="F43" s="29">
        <v>1003</v>
      </c>
      <c r="G43" s="22">
        <v>14518.6</v>
      </c>
      <c r="H43" s="27">
        <v>7.6949500000000004</v>
      </c>
      <c r="I43" s="24">
        <f t="shared" si="3"/>
        <v>111719.9</v>
      </c>
      <c r="J43" s="19">
        <v>0</v>
      </c>
      <c r="K43" s="14">
        <f t="shared" si="2"/>
        <v>12405509.34</v>
      </c>
    </row>
    <row r="44" spans="2:11" ht="55.5" customHeight="1" x14ac:dyDescent="0.25">
      <c r="B44" s="15">
        <v>37</v>
      </c>
      <c r="C44" s="16">
        <v>44603</v>
      </c>
      <c r="D44" s="20" t="s">
        <v>71</v>
      </c>
      <c r="E44" s="25" t="s">
        <v>19</v>
      </c>
      <c r="F44" s="29">
        <v>1505</v>
      </c>
      <c r="G44" s="22">
        <v>22575</v>
      </c>
      <c r="H44" s="27">
        <v>7.6949500000000004</v>
      </c>
      <c r="I44" s="24">
        <f t="shared" si="3"/>
        <v>173713.5</v>
      </c>
      <c r="J44" s="19">
        <v>0</v>
      </c>
      <c r="K44" s="14">
        <f t="shared" si="2"/>
        <v>12579222.84</v>
      </c>
    </row>
    <row r="45" spans="2:11" ht="71.25" customHeight="1" x14ac:dyDescent="0.25">
      <c r="B45" s="15">
        <v>38</v>
      </c>
      <c r="C45" s="16">
        <v>44603</v>
      </c>
      <c r="D45" s="20" t="s">
        <v>72</v>
      </c>
      <c r="E45" s="25" t="s">
        <v>73</v>
      </c>
      <c r="F45" s="29">
        <v>3633</v>
      </c>
      <c r="G45" s="22">
        <v>52810.79</v>
      </c>
      <c r="H45" s="27">
        <v>7.6912200000000004</v>
      </c>
      <c r="I45" s="24">
        <f t="shared" si="3"/>
        <v>406179.4</v>
      </c>
      <c r="J45" s="19">
        <v>0</v>
      </c>
      <c r="K45" s="14">
        <f t="shared" si="2"/>
        <v>12985402.24</v>
      </c>
    </row>
    <row r="46" spans="2:11" ht="63" x14ac:dyDescent="0.25">
      <c r="B46" s="15">
        <v>39</v>
      </c>
      <c r="C46" s="16">
        <v>44603</v>
      </c>
      <c r="D46" s="20" t="s">
        <v>74</v>
      </c>
      <c r="E46" s="25" t="s">
        <v>41</v>
      </c>
      <c r="F46" s="29">
        <v>191</v>
      </c>
      <c r="G46" s="22">
        <v>2466.12</v>
      </c>
      <c r="H46" s="27">
        <v>7.6912200000000004</v>
      </c>
      <c r="I46" s="24">
        <f t="shared" si="3"/>
        <v>18967.47</v>
      </c>
      <c r="J46" s="19">
        <v>0</v>
      </c>
      <c r="K46" s="14">
        <f t="shared" si="2"/>
        <v>13004369.710000001</v>
      </c>
    </row>
    <row r="47" spans="2:11" ht="47.25" x14ac:dyDescent="0.25">
      <c r="B47" s="15">
        <v>40</v>
      </c>
      <c r="C47" s="16">
        <v>44603</v>
      </c>
      <c r="D47" s="20" t="s">
        <v>75</v>
      </c>
      <c r="E47" s="25" t="s">
        <v>43</v>
      </c>
      <c r="F47" s="29">
        <v>783</v>
      </c>
      <c r="G47" s="22">
        <v>11745</v>
      </c>
      <c r="H47" s="27">
        <v>7.6912200000000004</v>
      </c>
      <c r="I47" s="24">
        <f t="shared" si="3"/>
        <v>90333.38</v>
      </c>
      <c r="J47" s="19">
        <v>0</v>
      </c>
      <c r="K47" s="14">
        <f t="shared" si="2"/>
        <v>13094703.090000002</v>
      </c>
    </row>
    <row r="48" spans="2:11" ht="63" x14ac:dyDescent="0.25">
      <c r="B48" s="15">
        <v>41</v>
      </c>
      <c r="C48" s="16">
        <v>44603</v>
      </c>
      <c r="D48" s="20" t="s">
        <v>76</v>
      </c>
      <c r="E48" s="25" t="s">
        <v>47</v>
      </c>
      <c r="F48" s="29">
        <v>1275</v>
      </c>
      <c r="G48" s="22">
        <v>17823.97</v>
      </c>
      <c r="H48" s="27">
        <v>7.6912200000000004</v>
      </c>
      <c r="I48" s="24">
        <f t="shared" si="3"/>
        <v>137088.07</v>
      </c>
      <c r="J48" s="19">
        <v>0</v>
      </c>
      <c r="K48" s="14">
        <f t="shared" si="2"/>
        <v>13231791.160000002</v>
      </c>
    </row>
    <row r="49" spans="2:11" ht="63" x14ac:dyDescent="0.25">
      <c r="B49" s="15">
        <v>42</v>
      </c>
      <c r="C49" s="16">
        <v>44603</v>
      </c>
      <c r="D49" s="20" t="s">
        <v>77</v>
      </c>
      <c r="E49" s="25" t="s">
        <v>45</v>
      </c>
      <c r="F49" s="29">
        <v>1107</v>
      </c>
      <c r="G49" s="22">
        <v>16605</v>
      </c>
      <c r="H49" s="27">
        <v>7.6912200000000004</v>
      </c>
      <c r="I49" s="24">
        <f t="shared" si="3"/>
        <v>127712.71</v>
      </c>
      <c r="J49" s="19">
        <v>0</v>
      </c>
      <c r="K49" s="14">
        <f t="shared" si="2"/>
        <v>13359503.870000003</v>
      </c>
    </row>
    <row r="50" spans="2:11" x14ac:dyDescent="0.25">
      <c r="B50" s="15"/>
      <c r="C50" s="16"/>
      <c r="D50" s="20" t="s">
        <v>310</v>
      </c>
      <c r="E50" s="25"/>
      <c r="F50" s="29">
        <f>SUM(F25:F49)</f>
        <v>36714</v>
      </c>
      <c r="G50" s="22"/>
      <c r="H50" s="27"/>
      <c r="I50" s="97">
        <f>SUM(I25:I49)</f>
        <v>4156304.6199999996</v>
      </c>
      <c r="J50" s="97">
        <f>SUM(J25:J49)</f>
        <v>2625616</v>
      </c>
      <c r="K50" s="14">
        <f>K49</f>
        <v>13359503.870000003</v>
      </c>
    </row>
    <row r="51" spans="2:11" x14ac:dyDescent="0.25">
      <c r="B51" s="15"/>
      <c r="C51" s="16"/>
      <c r="D51" s="20" t="s">
        <v>311</v>
      </c>
      <c r="E51" s="25"/>
      <c r="F51" s="29">
        <f>F50</f>
        <v>36714</v>
      </c>
      <c r="G51" s="22"/>
      <c r="H51" s="27"/>
      <c r="I51" s="24">
        <f>I50</f>
        <v>4156304.6199999996</v>
      </c>
      <c r="J51" s="19">
        <f>J50</f>
        <v>2625616</v>
      </c>
      <c r="K51" s="14">
        <f>K50</f>
        <v>13359503.870000003</v>
      </c>
    </row>
    <row r="52" spans="2:11" ht="63" x14ac:dyDescent="0.25">
      <c r="B52" s="15">
        <v>44</v>
      </c>
      <c r="C52" s="16">
        <v>44620</v>
      </c>
      <c r="D52" s="20" t="s">
        <v>78</v>
      </c>
      <c r="E52" s="25" t="s">
        <v>53</v>
      </c>
      <c r="F52" s="25">
        <v>701</v>
      </c>
      <c r="G52" s="25">
        <v>10263</v>
      </c>
      <c r="H52" s="30">
        <v>7.6886000000000001</v>
      </c>
      <c r="I52" s="24">
        <f>ROUND(G52*H52,2)</f>
        <v>78908.100000000006</v>
      </c>
      <c r="J52" s="19">
        <v>0</v>
      </c>
      <c r="K52" s="14">
        <f>+K49+I52-J52</f>
        <v>13438411.970000003</v>
      </c>
    </row>
    <row r="53" spans="2:11" ht="139.5" customHeight="1" x14ac:dyDescent="0.25">
      <c r="B53" s="15">
        <v>139</v>
      </c>
      <c r="C53" s="16">
        <v>44620</v>
      </c>
      <c r="D53" s="17" t="s">
        <v>79</v>
      </c>
      <c r="E53" s="25" t="s">
        <v>13</v>
      </c>
      <c r="F53" s="25" t="s">
        <v>13</v>
      </c>
      <c r="G53" s="25" t="s">
        <v>13</v>
      </c>
      <c r="H53" s="25" t="s">
        <v>13</v>
      </c>
      <c r="I53" s="19">
        <v>0</v>
      </c>
      <c r="J53" s="19">
        <v>293480</v>
      </c>
      <c r="K53" s="14">
        <f>+K52+I53-J53</f>
        <v>13144931.970000003</v>
      </c>
    </row>
    <row r="54" spans="2:11" ht="47.25" x14ac:dyDescent="0.25">
      <c r="B54" s="15">
        <v>46</v>
      </c>
      <c r="C54" s="16">
        <v>44634</v>
      </c>
      <c r="D54" s="20" t="s">
        <v>80</v>
      </c>
      <c r="E54" s="25" t="s">
        <v>25</v>
      </c>
      <c r="F54" s="18">
        <v>547</v>
      </c>
      <c r="G54" s="22">
        <v>8205</v>
      </c>
      <c r="H54" s="28">
        <v>7.7043999999999997</v>
      </c>
      <c r="I54" s="24">
        <f>ROUND(G54*H54,2)</f>
        <v>63214.6</v>
      </c>
      <c r="J54" s="19">
        <v>0</v>
      </c>
      <c r="K54" s="14">
        <f>+K53+I54-J54</f>
        <v>13208146.570000002</v>
      </c>
    </row>
    <row r="55" spans="2:11" ht="63" x14ac:dyDescent="0.25">
      <c r="B55" s="15">
        <v>47</v>
      </c>
      <c r="C55" s="16">
        <v>44634</v>
      </c>
      <c r="D55" s="20" t="s">
        <v>81</v>
      </c>
      <c r="E55" s="18" t="s">
        <v>15</v>
      </c>
      <c r="F55" s="21">
        <v>1202</v>
      </c>
      <c r="G55" s="22">
        <v>18030</v>
      </c>
      <c r="H55" s="23">
        <v>7.7054299999999998</v>
      </c>
      <c r="I55" s="24">
        <f>ROUND(G55*H55,2)</f>
        <v>138928.9</v>
      </c>
      <c r="J55" s="19">
        <v>0</v>
      </c>
      <c r="K55" s="14">
        <f t="shared" ref="K55:K78" si="4">+K54+I55-J55</f>
        <v>13347075.470000003</v>
      </c>
    </row>
    <row r="56" spans="2:11" ht="63" x14ac:dyDescent="0.25">
      <c r="B56" s="15">
        <v>48</v>
      </c>
      <c r="C56" s="16">
        <v>44634</v>
      </c>
      <c r="D56" s="20" t="s">
        <v>82</v>
      </c>
      <c r="E56" s="18" t="s">
        <v>33</v>
      </c>
      <c r="F56" s="21">
        <v>867</v>
      </c>
      <c r="G56" s="22">
        <v>12980</v>
      </c>
      <c r="H56" s="23">
        <v>7.7119900000000001</v>
      </c>
      <c r="I56" s="24">
        <f t="shared" ref="I56:I69" si="5">ROUND(G56*H56,2)</f>
        <v>100101.63</v>
      </c>
      <c r="J56" s="19">
        <v>0</v>
      </c>
      <c r="K56" s="14">
        <f t="shared" si="4"/>
        <v>13447177.100000003</v>
      </c>
    </row>
    <row r="57" spans="2:11" ht="47.25" x14ac:dyDescent="0.25">
      <c r="B57" s="15">
        <v>49</v>
      </c>
      <c r="C57" s="16">
        <v>44634</v>
      </c>
      <c r="D57" s="20" t="s">
        <v>83</v>
      </c>
      <c r="E57" s="25" t="s">
        <v>21</v>
      </c>
      <c r="F57" s="21">
        <v>1113</v>
      </c>
      <c r="G57" s="22">
        <v>16214.2</v>
      </c>
      <c r="H57" s="26">
        <v>7.7119900000000001</v>
      </c>
      <c r="I57" s="24">
        <f t="shared" si="5"/>
        <v>125043.75</v>
      </c>
      <c r="J57" s="19">
        <v>0</v>
      </c>
      <c r="K57" s="14">
        <f t="shared" si="4"/>
        <v>13572220.850000003</v>
      </c>
    </row>
    <row r="58" spans="2:11" ht="63" x14ac:dyDescent="0.25">
      <c r="B58" s="15">
        <v>50</v>
      </c>
      <c r="C58" s="16">
        <v>44634</v>
      </c>
      <c r="D58" s="20" t="s">
        <v>84</v>
      </c>
      <c r="E58" s="25" t="s">
        <v>35</v>
      </c>
      <c r="F58" s="21">
        <v>240</v>
      </c>
      <c r="G58" s="22">
        <v>3600</v>
      </c>
      <c r="H58" s="27">
        <v>7.7119900000000001</v>
      </c>
      <c r="I58" s="24">
        <f t="shared" si="5"/>
        <v>27763.16</v>
      </c>
      <c r="J58" s="19">
        <v>0</v>
      </c>
      <c r="K58" s="14">
        <f t="shared" si="4"/>
        <v>13599984.010000004</v>
      </c>
    </row>
    <row r="59" spans="2:11" ht="63" x14ac:dyDescent="0.25">
      <c r="B59" s="15">
        <v>51</v>
      </c>
      <c r="C59" s="16">
        <v>44634</v>
      </c>
      <c r="D59" s="20" t="s">
        <v>85</v>
      </c>
      <c r="E59" s="18" t="s">
        <v>37</v>
      </c>
      <c r="F59" s="21">
        <v>871</v>
      </c>
      <c r="G59" s="22">
        <v>13065</v>
      </c>
      <c r="H59" s="23">
        <v>7.7119900000000001</v>
      </c>
      <c r="I59" s="24">
        <f t="shared" si="5"/>
        <v>100757.15</v>
      </c>
      <c r="J59" s="19">
        <v>0</v>
      </c>
      <c r="K59" s="14">
        <f t="shared" si="4"/>
        <v>13700741.160000004</v>
      </c>
    </row>
    <row r="60" spans="2:11" ht="47.25" x14ac:dyDescent="0.25">
      <c r="B60" s="15">
        <v>52</v>
      </c>
      <c r="C60" s="16">
        <v>44634</v>
      </c>
      <c r="D60" s="20" t="s">
        <v>86</v>
      </c>
      <c r="E60" s="18" t="s">
        <v>87</v>
      </c>
      <c r="F60" s="21">
        <v>20</v>
      </c>
      <c r="G60" s="22">
        <v>280</v>
      </c>
      <c r="H60" s="28">
        <v>7.7119900000000001</v>
      </c>
      <c r="I60" s="24">
        <f t="shared" si="5"/>
        <v>2159.36</v>
      </c>
      <c r="J60" s="19">
        <v>0</v>
      </c>
      <c r="K60" s="14">
        <f t="shared" si="4"/>
        <v>13702900.520000003</v>
      </c>
    </row>
    <row r="61" spans="2:11" ht="68.25" customHeight="1" x14ac:dyDescent="0.25">
      <c r="B61" s="15">
        <v>53</v>
      </c>
      <c r="C61" s="16">
        <v>44634</v>
      </c>
      <c r="D61" s="20" t="s">
        <v>88</v>
      </c>
      <c r="E61" s="18" t="s">
        <v>31</v>
      </c>
      <c r="F61" s="21">
        <v>1437</v>
      </c>
      <c r="G61" s="22">
        <v>21555</v>
      </c>
      <c r="H61" s="23">
        <v>7.7119900000000001</v>
      </c>
      <c r="I61" s="24">
        <f t="shared" si="5"/>
        <v>166231.94</v>
      </c>
      <c r="J61" s="19">
        <v>0</v>
      </c>
      <c r="K61" s="14">
        <f t="shared" si="4"/>
        <v>13869132.460000003</v>
      </c>
    </row>
    <row r="62" spans="2:11" ht="47.25" x14ac:dyDescent="0.25">
      <c r="B62" s="15">
        <v>54</v>
      </c>
      <c r="C62" s="16">
        <v>44634</v>
      </c>
      <c r="D62" s="20" t="s">
        <v>89</v>
      </c>
      <c r="E62" s="25" t="s">
        <v>29</v>
      </c>
      <c r="F62" s="21">
        <v>606</v>
      </c>
      <c r="G62" s="22">
        <v>9090</v>
      </c>
      <c r="H62" s="23">
        <v>7.7119900000000001</v>
      </c>
      <c r="I62" s="24">
        <f t="shared" si="5"/>
        <v>70101.990000000005</v>
      </c>
      <c r="J62" s="19">
        <v>0</v>
      </c>
      <c r="K62" s="14">
        <f t="shared" si="4"/>
        <v>13939234.450000003</v>
      </c>
    </row>
    <row r="63" spans="2:11" ht="54" customHeight="1" x14ac:dyDescent="0.25">
      <c r="B63" s="15">
        <v>56</v>
      </c>
      <c r="C63" s="16">
        <v>44634</v>
      </c>
      <c r="D63" s="20" t="s">
        <v>90</v>
      </c>
      <c r="E63" s="18" t="s">
        <v>17</v>
      </c>
      <c r="F63" s="21">
        <v>190</v>
      </c>
      <c r="G63" s="22">
        <v>2850</v>
      </c>
      <c r="H63" s="23">
        <v>7.7100200000000001</v>
      </c>
      <c r="I63" s="24">
        <f t="shared" si="5"/>
        <v>21973.56</v>
      </c>
      <c r="J63" s="19">
        <v>0</v>
      </c>
      <c r="K63" s="14">
        <f t="shared" si="4"/>
        <v>13961208.010000004</v>
      </c>
    </row>
    <row r="64" spans="2:11" ht="55.5" customHeight="1" x14ac:dyDescent="0.25">
      <c r="B64" s="15">
        <v>57</v>
      </c>
      <c r="C64" s="16">
        <v>44634</v>
      </c>
      <c r="D64" s="20" t="s">
        <v>91</v>
      </c>
      <c r="E64" s="25" t="s">
        <v>27</v>
      </c>
      <c r="F64" s="21">
        <v>1122</v>
      </c>
      <c r="G64" s="22">
        <v>16356.5</v>
      </c>
      <c r="H64" s="23">
        <v>7.7100200000000001</v>
      </c>
      <c r="I64" s="24">
        <f t="shared" si="5"/>
        <v>126108.94</v>
      </c>
      <c r="J64" s="19">
        <v>0</v>
      </c>
      <c r="K64" s="14">
        <f t="shared" si="4"/>
        <v>14087316.950000003</v>
      </c>
    </row>
    <row r="65" spans="2:11" ht="71.25" customHeight="1" x14ac:dyDescent="0.25">
      <c r="B65" s="15">
        <v>58</v>
      </c>
      <c r="C65" s="16">
        <v>44634</v>
      </c>
      <c r="D65" s="20" t="s">
        <v>92</v>
      </c>
      <c r="E65" s="25" t="s">
        <v>49</v>
      </c>
      <c r="F65" s="29">
        <v>741</v>
      </c>
      <c r="G65" s="22">
        <v>10975.98</v>
      </c>
      <c r="H65" s="27">
        <v>7.7100200000000001</v>
      </c>
      <c r="I65" s="24">
        <f t="shared" si="5"/>
        <v>84625.03</v>
      </c>
      <c r="J65" s="19">
        <v>0</v>
      </c>
      <c r="K65" s="14">
        <f t="shared" si="4"/>
        <v>14171941.980000002</v>
      </c>
    </row>
    <row r="66" spans="2:11" ht="69" customHeight="1" x14ac:dyDescent="0.25">
      <c r="B66" s="15">
        <v>59</v>
      </c>
      <c r="C66" s="16">
        <v>44634</v>
      </c>
      <c r="D66" s="20" t="s">
        <v>93</v>
      </c>
      <c r="E66" s="25" t="s">
        <v>73</v>
      </c>
      <c r="F66" s="29">
        <v>1023</v>
      </c>
      <c r="G66" s="22">
        <v>14665.97</v>
      </c>
      <c r="H66" s="27">
        <v>7.7100200000000001</v>
      </c>
      <c r="I66" s="24">
        <f t="shared" si="5"/>
        <v>113074.92</v>
      </c>
      <c r="J66" s="19">
        <v>0</v>
      </c>
      <c r="K66" s="14">
        <f t="shared" si="4"/>
        <v>14285016.900000002</v>
      </c>
    </row>
    <row r="67" spans="2:11" ht="66.75" customHeight="1" x14ac:dyDescent="0.25">
      <c r="B67" s="15">
        <v>60</v>
      </c>
      <c r="C67" s="16">
        <v>44634</v>
      </c>
      <c r="D67" s="20" t="s">
        <v>94</v>
      </c>
      <c r="E67" s="25" t="s">
        <v>51</v>
      </c>
      <c r="F67" s="29">
        <v>1880</v>
      </c>
      <c r="G67" s="22">
        <v>27675.72</v>
      </c>
      <c r="H67" s="30">
        <v>7.7100200000000001</v>
      </c>
      <c r="I67" s="24">
        <f t="shared" si="5"/>
        <v>213380.35</v>
      </c>
      <c r="J67" s="19">
        <v>0</v>
      </c>
      <c r="K67" s="14">
        <f t="shared" si="4"/>
        <v>14498397.250000002</v>
      </c>
    </row>
    <row r="68" spans="2:11" ht="51" customHeight="1" x14ac:dyDescent="0.25">
      <c r="B68" s="15">
        <v>61</v>
      </c>
      <c r="C68" s="16">
        <v>44634</v>
      </c>
      <c r="D68" s="20" t="s">
        <v>95</v>
      </c>
      <c r="E68" s="25" t="s">
        <v>23</v>
      </c>
      <c r="F68" s="29">
        <v>803</v>
      </c>
      <c r="G68" s="22">
        <v>11818.61</v>
      </c>
      <c r="H68" s="27">
        <v>7.7100200000000001</v>
      </c>
      <c r="I68" s="24">
        <f t="shared" si="5"/>
        <v>91121.72</v>
      </c>
      <c r="J68" s="19">
        <v>0</v>
      </c>
      <c r="K68" s="14">
        <f t="shared" si="4"/>
        <v>14589518.970000003</v>
      </c>
    </row>
    <row r="69" spans="2:11" ht="69.75" customHeight="1" x14ac:dyDescent="0.25">
      <c r="B69" s="15">
        <v>62</v>
      </c>
      <c r="C69" s="16">
        <v>44634</v>
      </c>
      <c r="D69" s="20" t="s">
        <v>96</v>
      </c>
      <c r="E69" s="25" t="s">
        <v>39</v>
      </c>
      <c r="F69" s="29">
        <v>586</v>
      </c>
      <c r="G69" s="22">
        <v>8740</v>
      </c>
      <c r="H69" s="27">
        <v>7.7100200000000001</v>
      </c>
      <c r="I69" s="24">
        <f t="shared" si="5"/>
        <v>67385.570000000007</v>
      </c>
      <c r="J69" s="19">
        <v>0</v>
      </c>
      <c r="K69" s="14">
        <f t="shared" si="4"/>
        <v>14656904.540000003</v>
      </c>
    </row>
    <row r="70" spans="2:11" ht="136.5" customHeight="1" x14ac:dyDescent="0.25">
      <c r="B70" s="15">
        <v>339</v>
      </c>
      <c r="C70" s="16">
        <v>44637</v>
      </c>
      <c r="D70" s="17" t="s">
        <v>97</v>
      </c>
      <c r="E70" s="25" t="s">
        <v>13</v>
      </c>
      <c r="F70" s="25" t="s">
        <v>13</v>
      </c>
      <c r="G70" s="25" t="s">
        <v>13</v>
      </c>
      <c r="H70" s="25" t="s">
        <v>13</v>
      </c>
      <c r="I70" s="19">
        <v>0</v>
      </c>
      <c r="J70" s="19">
        <v>153630</v>
      </c>
      <c r="K70" s="14">
        <f t="shared" si="4"/>
        <v>14503274.540000003</v>
      </c>
    </row>
    <row r="71" spans="2:11" ht="57.75" customHeight="1" x14ac:dyDescent="0.25">
      <c r="B71" s="15">
        <v>63</v>
      </c>
      <c r="C71" s="16">
        <v>44641</v>
      </c>
      <c r="D71" s="20" t="s">
        <v>98</v>
      </c>
      <c r="E71" s="25" t="s">
        <v>19</v>
      </c>
      <c r="F71" s="29">
        <v>1959</v>
      </c>
      <c r="G71" s="22">
        <v>29385</v>
      </c>
      <c r="H71" s="27">
        <v>7.7043100000000004</v>
      </c>
      <c r="I71" s="24">
        <f>ROUND(G71*H71,2)</f>
        <v>226391.15</v>
      </c>
      <c r="J71" s="19">
        <v>0</v>
      </c>
      <c r="K71" s="14">
        <f t="shared" si="4"/>
        <v>14729665.690000003</v>
      </c>
    </row>
    <row r="72" spans="2:11" ht="64.5" customHeight="1" x14ac:dyDescent="0.25">
      <c r="B72" s="15">
        <v>64</v>
      </c>
      <c r="C72" s="16">
        <v>44641</v>
      </c>
      <c r="D72" s="20" t="s">
        <v>99</v>
      </c>
      <c r="E72" s="25" t="s">
        <v>47</v>
      </c>
      <c r="F72" s="29">
        <v>1718</v>
      </c>
      <c r="G72" s="22">
        <v>24764.38</v>
      </c>
      <c r="H72" s="27">
        <v>7.7043100000000004</v>
      </c>
      <c r="I72" s="24">
        <f>ROUND(G72*H72,2)</f>
        <v>190792.46</v>
      </c>
      <c r="J72" s="19">
        <v>0</v>
      </c>
      <c r="K72" s="14">
        <f t="shared" si="4"/>
        <v>14920458.150000004</v>
      </c>
    </row>
    <row r="73" spans="2:11" ht="69" customHeight="1" x14ac:dyDescent="0.25">
      <c r="B73" s="15">
        <v>65</v>
      </c>
      <c r="C73" s="16">
        <v>44641</v>
      </c>
      <c r="D73" s="20" t="s">
        <v>100</v>
      </c>
      <c r="E73" s="25" t="s">
        <v>45</v>
      </c>
      <c r="F73" s="29">
        <v>1389</v>
      </c>
      <c r="G73" s="22">
        <v>20835</v>
      </c>
      <c r="H73" s="27">
        <v>7.7043100000000004</v>
      </c>
      <c r="I73" s="24">
        <f>ROUND(G73*H73,2)</f>
        <v>160519.29999999999</v>
      </c>
      <c r="J73" s="19">
        <v>0</v>
      </c>
      <c r="K73" s="14">
        <f t="shared" si="4"/>
        <v>15080977.450000005</v>
      </c>
    </row>
    <row r="74" spans="2:11" ht="62.25" customHeight="1" x14ac:dyDescent="0.25">
      <c r="B74" s="15">
        <v>66</v>
      </c>
      <c r="C74" s="16">
        <v>44641</v>
      </c>
      <c r="D74" s="20" t="s">
        <v>101</v>
      </c>
      <c r="E74" s="25" t="s">
        <v>43</v>
      </c>
      <c r="F74" s="29">
        <v>676</v>
      </c>
      <c r="G74" s="22">
        <v>10140</v>
      </c>
      <c r="H74" s="27">
        <v>7.7043100000000004</v>
      </c>
      <c r="I74" s="24">
        <f>ROUND(G74*H74,2)</f>
        <v>78121.7</v>
      </c>
      <c r="J74" s="19">
        <v>0</v>
      </c>
      <c r="K74" s="14">
        <f t="shared" si="4"/>
        <v>15159099.150000004</v>
      </c>
    </row>
    <row r="75" spans="2:11" x14ac:dyDescent="0.25">
      <c r="B75" s="15"/>
      <c r="C75" s="16"/>
      <c r="D75" s="20" t="s">
        <v>310</v>
      </c>
      <c r="E75" s="25"/>
      <c r="F75" s="29">
        <f>SUM(F51:F74)</f>
        <v>56405</v>
      </c>
      <c r="G75" s="22"/>
      <c r="H75" s="27"/>
      <c r="I75" s="97">
        <f>SUM(I51:I74)</f>
        <v>6403009.9000000013</v>
      </c>
      <c r="J75" s="97">
        <f>SUM(J51:J74)</f>
        <v>3072726</v>
      </c>
      <c r="K75" s="14">
        <f>K74</f>
        <v>15159099.150000004</v>
      </c>
    </row>
    <row r="76" spans="2:11" x14ac:dyDescent="0.25">
      <c r="B76" s="15"/>
      <c r="C76" s="16"/>
      <c r="D76" s="20" t="s">
        <v>311</v>
      </c>
      <c r="E76" s="25"/>
      <c r="F76" s="29">
        <f>F75</f>
        <v>56405</v>
      </c>
      <c r="G76" s="22"/>
      <c r="H76" s="27"/>
      <c r="I76" s="24">
        <f>I75</f>
        <v>6403009.9000000013</v>
      </c>
      <c r="J76" s="19">
        <f>J75</f>
        <v>3072726</v>
      </c>
      <c r="K76" s="14">
        <f>K75</f>
        <v>15159099.150000004</v>
      </c>
    </row>
    <row r="77" spans="2:11" ht="63" x14ac:dyDescent="0.25">
      <c r="B77" s="15">
        <v>67</v>
      </c>
      <c r="C77" s="16">
        <v>44641</v>
      </c>
      <c r="D77" s="20" t="s">
        <v>102</v>
      </c>
      <c r="E77" s="25" t="s">
        <v>53</v>
      </c>
      <c r="F77" s="29">
        <v>793</v>
      </c>
      <c r="G77" s="22">
        <v>11553</v>
      </c>
      <c r="H77" s="27">
        <v>7.7043100000000004</v>
      </c>
      <c r="I77" s="24">
        <f>ROUND(G77*H77,2)</f>
        <v>89007.89</v>
      </c>
      <c r="J77" s="19">
        <v>0</v>
      </c>
      <c r="K77" s="14">
        <f>+K74+I77-J77</f>
        <v>15248107.040000005</v>
      </c>
    </row>
    <row r="78" spans="2:11" ht="47.25" x14ac:dyDescent="0.25">
      <c r="B78" s="15">
        <v>87179</v>
      </c>
      <c r="C78" s="16">
        <v>44651</v>
      </c>
      <c r="D78" s="17" t="s">
        <v>103</v>
      </c>
      <c r="E78" s="25" t="s">
        <v>13</v>
      </c>
      <c r="F78" s="25" t="s">
        <v>13</v>
      </c>
      <c r="G78" s="25" t="s">
        <v>13</v>
      </c>
      <c r="H78" s="25" t="s">
        <v>13</v>
      </c>
      <c r="I78" s="19">
        <v>0</v>
      </c>
      <c r="J78" s="19">
        <v>1880000</v>
      </c>
      <c r="K78" s="14">
        <f t="shared" si="4"/>
        <v>13368107.040000005</v>
      </c>
    </row>
    <row r="79" spans="2:11" ht="47.25" x14ac:dyDescent="0.25">
      <c r="B79" s="15">
        <v>69</v>
      </c>
      <c r="C79" s="16">
        <v>44662</v>
      </c>
      <c r="D79" s="20" t="s">
        <v>104</v>
      </c>
      <c r="E79" s="18" t="s">
        <v>31</v>
      </c>
      <c r="F79" s="18">
        <v>2156</v>
      </c>
      <c r="G79" s="22">
        <v>32340</v>
      </c>
      <c r="H79" s="28">
        <v>7.6794700000000002</v>
      </c>
      <c r="I79" s="24">
        <f>ROUND(G79*H79,2)</f>
        <v>248354.06</v>
      </c>
      <c r="J79" s="19">
        <v>0</v>
      </c>
      <c r="K79" s="14">
        <f>+K78+I79-J79</f>
        <v>13616461.100000005</v>
      </c>
    </row>
    <row r="80" spans="2:11" ht="47.25" x14ac:dyDescent="0.25">
      <c r="B80" s="15">
        <v>70</v>
      </c>
      <c r="C80" s="16">
        <v>44662</v>
      </c>
      <c r="D80" s="20" t="s">
        <v>105</v>
      </c>
      <c r="E80" s="25" t="s">
        <v>29</v>
      </c>
      <c r="F80" s="21">
        <v>771</v>
      </c>
      <c r="G80" s="22">
        <v>11565</v>
      </c>
      <c r="H80" s="23">
        <v>7.6794700000000002</v>
      </c>
      <c r="I80" s="24">
        <f t="shared" ref="I80:I94" si="6">ROUND(G80*H80,2)</f>
        <v>88813.07</v>
      </c>
      <c r="J80" s="19">
        <v>0</v>
      </c>
      <c r="K80" s="14">
        <f t="shared" ref="K80:K96" si="7">+K79+I80-J80</f>
        <v>13705274.170000006</v>
      </c>
    </row>
    <row r="81" spans="2:11" ht="134.25" customHeight="1" x14ac:dyDescent="0.25">
      <c r="B81" s="15">
        <v>614</v>
      </c>
      <c r="C81" s="16">
        <v>44670</v>
      </c>
      <c r="D81" s="17" t="s">
        <v>106</v>
      </c>
      <c r="E81" s="25" t="s">
        <v>13</v>
      </c>
      <c r="F81" s="25" t="s">
        <v>13</v>
      </c>
      <c r="G81" s="25" t="s">
        <v>13</v>
      </c>
      <c r="H81" s="25" t="s">
        <v>13</v>
      </c>
      <c r="I81" s="19">
        <v>0</v>
      </c>
      <c r="J81" s="19">
        <v>217500</v>
      </c>
      <c r="K81" s="14">
        <f t="shared" si="7"/>
        <v>13487774.170000006</v>
      </c>
    </row>
    <row r="82" spans="2:11" ht="47.25" x14ac:dyDescent="0.25">
      <c r="B82" s="15">
        <v>71</v>
      </c>
      <c r="C82" s="16">
        <v>44672</v>
      </c>
      <c r="D82" s="20" t="s">
        <v>107</v>
      </c>
      <c r="E82" s="18" t="s">
        <v>25</v>
      </c>
      <c r="F82" s="21">
        <v>768</v>
      </c>
      <c r="G82" s="22">
        <v>11520</v>
      </c>
      <c r="H82" s="23">
        <v>7.6749900000000002</v>
      </c>
      <c r="I82" s="24">
        <f t="shared" si="6"/>
        <v>88415.88</v>
      </c>
      <c r="J82" s="19">
        <v>0</v>
      </c>
      <c r="K82" s="14">
        <f t="shared" si="7"/>
        <v>13576190.050000006</v>
      </c>
    </row>
    <row r="83" spans="2:11" ht="47.25" x14ac:dyDescent="0.25">
      <c r="B83" s="15">
        <v>72</v>
      </c>
      <c r="C83" s="16">
        <v>44672</v>
      </c>
      <c r="D83" s="20" t="s">
        <v>108</v>
      </c>
      <c r="E83" s="25" t="s">
        <v>17</v>
      </c>
      <c r="F83" s="21">
        <v>27</v>
      </c>
      <c r="G83" s="22">
        <v>405</v>
      </c>
      <c r="H83" s="26">
        <v>7.6749900000000002</v>
      </c>
      <c r="I83" s="24">
        <f t="shared" si="6"/>
        <v>3108.37</v>
      </c>
      <c r="J83" s="19">
        <v>0</v>
      </c>
      <c r="K83" s="14">
        <f t="shared" si="7"/>
        <v>13579298.420000006</v>
      </c>
    </row>
    <row r="84" spans="2:11" ht="47.25" x14ac:dyDescent="0.25">
      <c r="B84" s="15">
        <v>73</v>
      </c>
      <c r="C84" s="16">
        <v>44672</v>
      </c>
      <c r="D84" s="20" t="s">
        <v>109</v>
      </c>
      <c r="E84" s="25" t="s">
        <v>21</v>
      </c>
      <c r="F84" s="21">
        <v>1791</v>
      </c>
      <c r="G84" s="22">
        <v>26440</v>
      </c>
      <c r="H84" s="27">
        <v>7.6749900000000002</v>
      </c>
      <c r="I84" s="24">
        <f t="shared" si="6"/>
        <v>202926.74</v>
      </c>
      <c r="J84" s="19">
        <v>0</v>
      </c>
      <c r="K84" s="14">
        <f t="shared" si="7"/>
        <v>13782225.160000006</v>
      </c>
    </row>
    <row r="85" spans="2:11" ht="63" x14ac:dyDescent="0.25">
      <c r="B85" s="15">
        <v>74</v>
      </c>
      <c r="C85" s="16">
        <v>44672</v>
      </c>
      <c r="D85" s="20" t="s">
        <v>110</v>
      </c>
      <c r="E85" s="18" t="s">
        <v>33</v>
      </c>
      <c r="F85" s="21">
        <v>1961</v>
      </c>
      <c r="G85" s="22">
        <v>29390</v>
      </c>
      <c r="H85" s="23">
        <v>7.6729799999999999</v>
      </c>
      <c r="I85" s="24">
        <f t="shared" si="6"/>
        <v>225508.88</v>
      </c>
      <c r="J85" s="19">
        <v>0</v>
      </c>
      <c r="K85" s="14">
        <f t="shared" si="7"/>
        <v>14007734.040000007</v>
      </c>
    </row>
    <row r="86" spans="2:11" ht="63" x14ac:dyDescent="0.25">
      <c r="B86" s="15">
        <v>75</v>
      </c>
      <c r="C86" s="16">
        <v>44672</v>
      </c>
      <c r="D86" s="20" t="s">
        <v>111</v>
      </c>
      <c r="E86" s="18" t="s">
        <v>35</v>
      </c>
      <c r="F86" s="21">
        <v>513</v>
      </c>
      <c r="G86" s="22">
        <v>7695</v>
      </c>
      <c r="H86" s="28">
        <v>7.6729799999999999</v>
      </c>
      <c r="I86" s="24">
        <f t="shared" si="6"/>
        <v>59043.58</v>
      </c>
      <c r="J86" s="19">
        <v>0</v>
      </c>
      <c r="K86" s="14">
        <f t="shared" si="7"/>
        <v>14066777.620000007</v>
      </c>
    </row>
    <row r="87" spans="2:11" ht="63" x14ac:dyDescent="0.25">
      <c r="B87" s="15">
        <v>76</v>
      </c>
      <c r="C87" s="16">
        <v>44672</v>
      </c>
      <c r="D87" s="20" t="s">
        <v>112</v>
      </c>
      <c r="E87" s="18" t="s">
        <v>37</v>
      </c>
      <c r="F87" s="21">
        <v>808</v>
      </c>
      <c r="G87" s="22">
        <v>12120</v>
      </c>
      <c r="H87" s="23">
        <v>7.6729799999999999</v>
      </c>
      <c r="I87" s="24">
        <f t="shared" si="6"/>
        <v>92996.52</v>
      </c>
      <c r="J87" s="19">
        <v>0</v>
      </c>
      <c r="K87" s="14">
        <f t="shared" si="7"/>
        <v>14159774.140000006</v>
      </c>
    </row>
    <row r="88" spans="2:11" ht="63" x14ac:dyDescent="0.25">
      <c r="B88" s="15">
        <v>77</v>
      </c>
      <c r="C88" s="16">
        <v>44672</v>
      </c>
      <c r="D88" s="20" t="s">
        <v>113</v>
      </c>
      <c r="E88" s="25" t="s">
        <v>15</v>
      </c>
      <c r="F88" s="21">
        <v>1255</v>
      </c>
      <c r="G88" s="22">
        <v>18825</v>
      </c>
      <c r="H88" s="23">
        <v>7.6729799999999999</v>
      </c>
      <c r="I88" s="24">
        <f t="shared" si="6"/>
        <v>144443.85</v>
      </c>
      <c r="J88" s="19">
        <v>0</v>
      </c>
      <c r="K88" s="14">
        <f t="shared" si="7"/>
        <v>14304217.990000006</v>
      </c>
    </row>
    <row r="89" spans="2:11" ht="70.5" customHeight="1" x14ac:dyDescent="0.25">
      <c r="B89" s="15">
        <v>78</v>
      </c>
      <c r="C89" s="16">
        <v>44672</v>
      </c>
      <c r="D89" s="20" t="s">
        <v>114</v>
      </c>
      <c r="E89" s="18" t="s">
        <v>41</v>
      </c>
      <c r="F89" s="21">
        <v>552</v>
      </c>
      <c r="G89" s="22">
        <v>7527.5</v>
      </c>
      <c r="H89" s="23">
        <v>7.6729799999999999</v>
      </c>
      <c r="I89" s="24">
        <f t="shared" si="6"/>
        <v>57758.36</v>
      </c>
      <c r="J89" s="19">
        <v>0</v>
      </c>
      <c r="K89" s="14">
        <f t="shared" si="7"/>
        <v>14361976.350000005</v>
      </c>
    </row>
    <row r="90" spans="2:11" ht="51" customHeight="1" x14ac:dyDescent="0.25">
      <c r="B90" s="15">
        <v>79</v>
      </c>
      <c r="C90" s="16">
        <v>44672</v>
      </c>
      <c r="D90" s="20" t="s">
        <v>115</v>
      </c>
      <c r="E90" s="25" t="s">
        <v>23</v>
      </c>
      <c r="F90" s="21">
        <v>1324</v>
      </c>
      <c r="G90" s="22">
        <v>19555.87</v>
      </c>
      <c r="H90" s="23">
        <v>7.6729799999999999</v>
      </c>
      <c r="I90" s="24">
        <f t="shared" si="6"/>
        <v>150051.79999999999</v>
      </c>
      <c r="J90" s="19">
        <v>0</v>
      </c>
      <c r="K90" s="14">
        <f t="shared" si="7"/>
        <v>14512028.150000006</v>
      </c>
    </row>
    <row r="91" spans="2:11" ht="63" x14ac:dyDescent="0.25">
      <c r="B91" s="15">
        <v>80</v>
      </c>
      <c r="C91" s="16">
        <v>44672</v>
      </c>
      <c r="D91" s="20" t="s">
        <v>116</v>
      </c>
      <c r="E91" s="25" t="s">
        <v>49</v>
      </c>
      <c r="F91" s="29">
        <v>946</v>
      </c>
      <c r="G91" s="22">
        <v>14009.62</v>
      </c>
      <c r="H91" s="27">
        <v>7.6729799999999999</v>
      </c>
      <c r="I91" s="24">
        <f t="shared" si="6"/>
        <v>107495.53</v>
      </c>
      <c r="J91" s="19">
        <v>0</v>
      </c>
      <c r="K91" s="14">
        <f t="shared" si="7"/>
        <v>14619523.680000005</v>
      </c>
    </row>
    <row r="92" spans="2:11" ht="63" x14ac:dyDescent="0.25">
      <c r="B92" s="15">
        <v>81</v>
      </c>
      <c r="C92" s="16">
        <v>44672</v>
      </c>
      <c r="D92" s="20" t="s">
        <v>117</v>
      </c>
      <c r="E92" s="25" t="s">
        <v>39</v>
      </c>
      <c r="F92" s="29">
        <v>777</v>
      </c>
      <c r="G92" s="22">
        <v>11379.6</v>
      </c>
      <c r="H92" s="27">
        <v>7.6729799999999999</v>
      </c>
      <c r="I92" s="24">
        <f t="shared" si="6"/>
        <v>87315.44</v>
      </c>
      <c r="J92" s="19">
        <v>0</v>
      </c>
      <c r="K92" s="14">
        <f t="shared" si="7"/>
        <v>14706839.120000005</v>
      </c>
    </row>
    <row r="93" spans="2:11" ht="69.75" customHeight="1" x14ac:dyDescent="0.25">
      <c r="B93" s="15">
        <v>82</v>
      </c>
      <c r="C93" s="16">
        <v>44672</v>
      </c>
      <c r="D93" s="20" t="s">
        <v>118</v>
      </c>
      <c r="E93" s="25" t="s">
        <v>51</v>
      </c>
      <c r="F93" s="29">
        <v>1927</v>
      </c>
      <c r="G93" s="22">
        <v>28245.16</v>
      </c>
      <c r="H93" s="30">
        <v>7.6749999999999998</v>
      </c>
      <c r="I93" s="24">
        <f t="shared" si="6"/>
        <v>216781.6</v>
      </c>
      <c r="J93" s="19">
        <v>0</v>
      </c>
      <c r="K93" s="14">
        <f t="shared" si="7"/>
        <v>14923620.720000004</v>
      </c>
    </row>
    <row r="94" spans="2:11" ht="57" customHeight="1" x14ac:dyDescent="0.25">
      <c r="B94" s="15">
        <v>83</v>
      </c>
      <c r="C94" s="16">
        <v>44672</v>
      </c>
      <c r="D94" s="20" t="s">
        <v>119</v>
      </c>
      <c r="E94" s="25" t="s">
        <v>27</v>
      </c>
      <c r="F94" s="29">
        <v>1639</v>
      </c>
      <c r="G94" s="22">
        <v>24098.61</v>
      </c>
      <c r="H94" s="30">
        <v>7.6749999999999998</v>
      </c>
      <c r="I94" s="24">
        <f t="shared" si="6"/>
        <v>184956.83</v>
      </c>
      <c r="J94" s="19">
        <v>0</v>
      </c>
      <c r="K94" s="14">
        <f t="shared" si="7"/>
        <v>15108577.550000004</v>
      </c>
    </row>
    <row r="95" spans="2:11" ht="72.75" customHeight="1" x14ac:dyDescent="0.25">
      <c r="B95" s="15">
        <v>84</v>
      </c>
      <c r="C95" s="16">
        <v>44672</v>
      </c>
      <c r="D95" s="20" t="s">
        <v>120</v>
      </c>
      <c r="E95" s="25" t="s">
        <v>73</v>
      </c>
      <c r="F95" s="29">
        <f>259+2038</f>
        <v>2297</v>
      </c>
      <c r="G95" s="22">
        <v>33843.11</v>
      </c>
      <c r="H95" s="27">
        <v>7.6699299999999999</v>
      </c>
      <c r="I95" s="24">
        <f>ROUND(G95*H95,2)</f>
        <v>259574.28</v>
      </c>
      <c r="J95" s="19">
        <v>0</v>
      </c>
      <c r="K95" s="14">
        <f t="shared" si="7"/>
        <v>15368151.830000004</v>
      </c>
    </row>
    <row r="96" spans="2:11" ht="213" customHeight="1" x14ac:dyDescent="0.25">
      <c r="B96" s="15">
        <v>717</v>
      </c>
      <c r="C96" s="16">
        <v>44679</v>
      </c>
      <c r="D96" s="20" t="s">
        <v>121</v>
      </c>
      <c r="E96" s="25" t="s">
        <v>13</v>
      </c>
      <c r="F96" s="25" t="s">
        <v>13</v>
      </c>
      <c r="G96" s="25" t="s">
        <v>13</v>
      </c>
      <c r="H96" s="25" t="s">
        <v>13</v>
      </c>
      <c r="I96" s="19">
        <v>0</v>
      </c>
      <c r="J96" s="19">
        <v>22770</v>
      </c>
      <c r="K96" s="14">
        <f t="shared" si="7"/>
        <v>15345381.830000004</v>
      </c>
    </row>
    <row r="97" spans="2:11" ht="60.75" customHeight="1" x14ac:dyDescent="0.25">
      <c r="B97" s="15">
        <v>85</v>
      </c>
      <c r="C97" s="16">
        <v>44684</v>
      </c>
      <c r="D97" s="20" t="s">
        <v>122</v>
      </c>
      <c r="E97" s="18" t="s">
        <v>19</v>
      </c>
      <c r="F97" s="29">
        <v>1887</v>
      </c>
      <c r="G97" s="22">
        <v>28280.97</v>
      </c>
      <c r="H97" s="28">
        <v>7.6687399999999997</v>
      </c>
      <c r="I97" s="24">
        <f>ROUND(G97*H97,2)</f>
        <v>216879.41</v>
      </c>
      <c r="J97" s="19">
        <v>0</v>
      </c>
      <c r="K97" s="14">
        <f>+K96+I97-J97</f>
        <v>15562261.240000004</v>
      </c>
    </row>
    <row r="98" spans="2:11" ht="72.75" customHeight="1" x14ac:dyDescent="0.25">
      <c r="B98" s="15">
        <v>86</v>
      </c>
      <c r="C98" s="16">
        <v>44684</v>
      </c>
      <c r="D98" s="20" t="s">
        <v>123</v>
      </c>
      <c r="E98" s="25" t="s">
        <v>45</v>
      </c>
      <c r="F98" s="21">
        <v>1889</v>
      </c>
      <c r="G98" s="22">
        <v>28335</v>
      </c>
      <c r="H98" s="23">
        <v>7.6687399999999997</v>
      </c>
      <c r="I98" s="24">
        <f>ROUND(G98*H98,2)</f>
        <v>217293.75</v>
      </c>
      <c r="J98" s="19">
        <v>0</v>
      </c>
      <c r="K98" s="14">
        <f t="shared" ref="K98:K129" si="8">+K97+I98-J98</f>
        <v>15779554.990000004</v>
      </c>
    </row>
    <row r="99" spans="2:11" x14ac:dyDescent="0.25">
      <c r="B99" s="15"/>
      <c r="C99" s="16"/>
      <c r="D99" s="20" t="s">
        <v>310</v>
      </c>
      <c r="E99" s="25"/>
      <c r="F99" s="21">
        <f>SUM(F76:F98)</f>
        <v>80486</v>
      </c>
      <c r="G99" s="22"/>
      <c r="H99" s="23"/>
      <c r="I99" s="98">
        <f>SUM(I76:I98)</f>
        <v>9143735.7400000002</v>
      </c>
      <c r="J99" s="98">
        <f>SUM(J76:J98)</f>
        <v>5192996</v>
      </c>
      <c r="K99" s="14">
        <f>K98</f>
        <v>15779554.990000004</v>
      </c>
    </row>
    <row r="100" spans="2:11" x14ac:dyDescent="0.25">
      <c r="B100" s="15"/>
      <c r="C100" s="16"/>
      <c r="D100" s="20" t="s">
        <v>311</v>
      </c>
      <c r="E100" s="25"/>
      <c r="F100" s="21">
        <f>F99</f>
        <v>80486</v>
      </c>
      <c r="G100" s="22"/>
      <c r="H100" s="23"/>
      <c r="I100" s="99">
        <f>I99</f>
        <v>9143735.7400000002</v>
      </c>
      <c r="J100" s="100">
        <f>J99</f>
        <v>5192996</v>
      </c>
      <c r="K100" s="14">
        <f>K99</f>
        <v>15779554.990000004</v>
      </c>
    </row>
    <row r="101" spans="2:11" ht="48" customHeight="1" x14ac:dyDescent="0.25">
      <c r="B101" s="15">
        <v>87</v>
      </c>
      <c r="C101" s="16">
        <v>44684</v>
      </c>
      <c r="D101" s="20" t="s">
        <v>124</v>
      </c>
      <c r="E101" s="18" t="s">
        <v>43</v>
      </c>
      <c r="F101" s="21">
        <v>1149</v>
      </c>
      <c r="G101" s="22">
        <v>17235</v>
      </c>
      <c r="H101" s="23">
        <v>7.6687399999999997</v>
      </c>
      <c r="I101" s="24">
        <f t="shared" ref="I101:I123" si="9">ROUND(G101*H101,2)</f>
        <v>132170.73000000001</v>
      </c>
      <c r="J101" s="19">
        <v>0</v>
      </c>
      <c r="K101" s="14">
        <f>+K98+I101-J101</f>
        <v>15911725.720000004</v>
      </c>
    </row>
    <row r="102" spans="2:11" ht="47.25" x14ac:dyDescent="0.25">
      <c r="B102" s="15">
        <v>88</v>
      </c>
      <c r="C102" s="16">
        <v>44684</v>
      </c>
      <c r="D102" s="20" t="s">
        <v>125</v>
      </c>
      <c r="E102" s="25" t="s">
        <v>126</v>
      </c>
      <c r="F102" s="21">
        <v>2460</v>
      </c>
      <c r="G102" s="22">
        <v>35777.910000000003</v>
      </c>
      <c r="H102" s="26">
        <v>7.6687399999999997</v>
      </c>
      <c r="I102" s="24">
        <f t="shared" si="9"/>
        <v>274371.49</v>
      </c>
      <c r="J102" s="19">
        <v>0</v>
      </c>
      <c r="K102" s="14">
        <f t="shared" si="8"/>
        <v>16186097.210000005</v>
      </c>
    </row>
    <row r="103" spans="2:11" ht="63" x14ac:dyDescent="0.25">
      <c r="B103" s="15">
        <v>89</v>
      </c>
      <c r="C103" s="16">
        <v>44684</v>
      </c>
      <c r="D103" s="20" t="s">
        <v>127</v>
      </c>
      <c r="E103" s="25" t="s">
        <v>53</v>
      </c>
      <c r="F103" s="21">
        <v>1094</v>
      </c>
      <c r="G103" s="22">
        <v>16003</v>
      </c>
      <c r="H103" s="27">
        <v>7.6687399999999997</v>
      </c>
      <c r="I103" s="24">
        <f t="shared" si="9"/>
        <v>122722.85</v>
      </c>
      <c r="J103" s="19">
        <v>0</v>
      </c>
      <c r="K103" s="14">
        <f t="shared" si="8"/>
        <v>16308820.060000004</v>
      </c>
    </row>
    <row r="104" spans="2:11" ht="63" x14ac:dyDescent="0.25">
      <c r="B104" s="15">
        <v>91</v>
      </c>
      <c r="C104" s="16">
        <v>44692</v>
      </c>
      <c r="D104" s="20" t="s">
        <v>128</v>
      </c>
      <c r="E104" s="18" t="s">
        <v>15</v>
      </c>
      <c r="F104" s="21">
        <v>859</v>
      </c>
      <c r="G104" s="22">
        <v>12885</v>
      </c>
      <c r="H104" s="23">
        <v>7.6651699999999998</v>
      </c>
      <c r="I104" s="24">
        <f t="shared" si="9"/>
        <v>98765.72</v>
      </c>
      <c r="J104" s="19">
        <v>0</v>
      </c>
      <c r="K104" s="14">
        <f t="shared" si="8"/>
        <v>16407585.780000005</v>
      </c>
    </row>
    <row r="105" spans="2:11" ht="63" x14ac:dyDescent="0.25">
      <c r="B105" s="15">
        <v>92</v>
      </c>
      <c r="C105" s="16">
        <v>44692</v>
      </c>
      <c r="D105" s="20" t="s">
        <v>129</v>
      </c>
      <c r="E105" s="18" t="s">
        <v>33</v>
      </c>
      <c r="F105" s="21">
        <v>1709</v>
      </c>
      <c r="G105" s="22">
        <v>25610</v>
      </c>
      <c r="H105" s="28">
        <v>7.6651699999999998</v>
      </c>
      <c r="I105" s="24">
        <f t="shared" si="9"/>
        <v>196305</v>
      </c>
      <c r="J105" s="19">
        <v>0</v>
      </c>
      <c r="K105" s="14">
        <f t="shared" si="8"/>
        <v>16603890.780000005</v>
      </c>
    </row>
    <row r="106" spans="2:11" ht="47.25" x14ac:dyDescent="0.25">
      <c r="B106" s="15">
        <v>93</v>
      </c>
      <c r="C106" s="16">
        <v>44692</v>
      </c>
      <c r="D106" s="20" t="s">
        <v>130</v>
      </c>
      <c r="E106" s="18" t="s">
        <v>23</v>
      </c>
      <c r="F106" s="21">
        <v>1444</v>
      </c>
      <c r="G106" s="22">
        <v>21237.01</v>
      </c>
      <c r="H106" s="23">
        <v>7.6614000000000004</v>
      </c>
      <c r="I106" s="24">
        <f t="shared" si="9"/>
        <v>162705.23000000001</v>
      </c>
      <c r="J106" s="19">
        <v>0</v>
      </c>
      <c r="K106" s="14">
        <f t="shared" si="8"/>
        <v>16766596.010000005</v>
      </c>
    </row>
    <row r="107" spans="2:11" ht="63" x14ac:dyDescent="0.25">
      <c r="B107" s="15">
        <v>94</v>
      </c>
      <c r="C107" s="16">
        <v>44692</v>
      </c>
      <c r="D107" s="20" t="s">
        <v>131</v>
      </c>
      <c r="E107" s="25" t="s">
        <v>49</v>
      </c>
      <c r="F107" s="21">
        <v>779</v>
      </c>
      <c r="G107" s="22">
        <v>11487.26</v>
      </c>
      <c r="H107" s="23">
        <v>7.6614000000000004</v>
      </c>
      <c r="I107" s="24">
        <f t="shared" si="9"/>
        <v>88008.49</v>
      </c>
      <c r="J107" s="19">
        <v>0</v>
      </c>
      <c r="K107" s="14">
        <f t="shared" si="8"/>
        <v>16854604.500000004</v>
      </c>
    </row>
    <row r="108" spans="2:11" ht="47.25" x14ac:dyDescent="0.25">
      <c r="B108" s="15">
        <v>95</v>
      </c>
      <c r="C108" s="16">
        <v>44692</v>
      </c>
      <c r="D108" s="20" t="s">
        <v>132</v>
      </c>
      <c r="E108" s="18" t="s">
        <v>17</v>
      </c>
      <c r="F108" s="21">
        <v>29</v>
      </c>
      <c r="G108" s="22">
        <v>435</v>
      </c>
      <c r="H108" s="23">
        <v>7.6658200000000001</v>
      </c>
      <c r="I108" s="24">
        <f t="shared" si="9"/>
        <v>3334.63</v>
      </c>
      <c r="J108" s="19">
        <v>0</v>
      </c>
      <c r="K108" s="14">
        <f t="shared" si="8"/>
        <v>16857939.130000003</v>
      </c>
    </row>
    <row r="109" spans="2:11" ht="47.25" x14ac:dyDescent="0.25">
      <c r="B109" s="15">
        <v>96</v>
      </c>
      <c r="C109" s="16">
        <v>44692</v>
      </c>
      <c r="D109" s="20" t="s">
        <v>133</v>
      </c>
      <c r="E109" s="25" t="s">
        <v>27</v>
      </c>
      <c r="F109" s="21">
        <v>1467</v>
      </c>
      <c r="G109" s="22">
        <v>21363.89</v>
      </c>
      <c r="H109" s="23">
        <v>7.6658200000000001</v>
      </c>
      <c r="I109" s="24">
        <f t="shared" si="9"/>
        <v>163771.74</v>
      </c>
      <c r="J109" s="19">
        <v>0</v>
      </c>
      <c r="K109" s="14">
        <f t="shared" si="8"/>
        <v>17021710.870000001</v>
      </c>
    </row>
    <row r="110" spans="2:11" ht="63" x14ac:dyDescent="0.25">
      <c r="B110" s="15">
        <v>99</v>
      </c>
      <c r="C110" s="16">
        <v>44697</v>
      </c>
      <c r="D110" s="20" t="s">
        <v>134</v>
      </c>
      <c r="E110" s="25" t="s">
        <v>35</v>
      </c>
      <c r="F110" s="21">
        <v>543</v>
      </c>
      <c r="G110" s="22">
        <v>8145</v>
      </c>
      <c r="H110" s="23">
        <v>7.67075</v>
      </c>
      <c r="I110" s="24">
        <f t="shared" si="9"/>
        <v>62478.26</v>
      </c>
      <c r="J110" s="19">
        <v>0</v>
      </c>
      <c r="K110" s="14">
        <f t="shared" si="8"/>
        <v>17084189.130000003</v>
      </c>
    </row>
    <row r="111" spans="2:11" ht="63" x14ac:dyDescent="0.25">
      <c r="B111" s="15">
        <v>100</v>
      </c>
      <c r="C111" s="16">
        <v>44697</v>
      </c>
      <c r="D111" s="20" t="s">
        <v>135</v>
      </c>
      <c r="E111" s="25" t="s">
        <v>37</v>
      </c>
      <c r="F111" s="21">
        <v>782</v>
      </c>
      <c r="G111" s="22">
        <v>11730</v>
      </c>
      <c r="H111" s="23">
        <v>7.67075</v>
      </c>
      <c r="I111" s="24">
        <f t="shared" si="9"/>
        <v>89977.9</v>
      </c>
      <c r="J111" s="19">
        <v>0</v>
      </c>
      <c r="K111" s="14">
        <f t="shared" si="8"/>
        <v>17174167.030000001</v>
      </c>
    </row>
    <row r="112" spans="2:11" ht="63.75" customHeight="1" x14ac:dyDescent="0.25">
      <c r="B112" s="15">
        <v>101</v>
      </c>
      <c r="C112" s="16">
        <v>44697</v>
      </c>
      <c r="D112" s="20" t="s">
        <v>136</v>
      </c>
      <c r="E112" s="25" t="s">
        <v>51</v>
      </c>
      <c r="F112" s="21">
        <v>1624</v>
      </c>
      <c r="G112" s="22">
        <v>23649.57</v>
      </c>
      <c r="H112" s="23">
        <v>7.67075</v>
      </c>
      <c r="I112" s="24">
        <f t="shared" si="9"/>
        <v>181409.94</v>
      </c>
      <c r="J112" s="19">
        <v>0</v>
      </c>
      <c r="K112" s="14">
        <f t="shared" si="8"/>
        <v>17355576.970000003</v>
      </c>
    </row>
    <row r="113" spans="2:11" ht="69.75" customHeight="1" x14ac:dyDescent="0.25">
      <c r="B113" s="15">
        <v>102</v>
      </c>
      <c r="C113" s="16">
        <v>44697</v>
      </c>
      <c r="D113" s="20" t="s">
        <v>137</v>
      </c>
      <c r="E113" s="25" t="s">
        <v>73</v>
      </c>
      <c r="F113" s="21">
        <v>1756</v>
      </c>
      <c r="G113" s="22">
        <v>25407.919999999998</v>
      </c>
      <c r="H113" s="23">
        <v>7.67075</v>
      </c>
      <c r="I113" s="24">
        <f t="shared" si="9"/>
        <v>194897.8</v>
      </c>
      <c r="J113" s="19">
        <v>0</v>
      </c>
      <c r="K113" s="14">
        <f t="shared" si="8"/>
        <v>17550474.770000003</v>
      </c>
    </row>
    <row r="114" spans="2:11" ht="66" customHeight="1" x14ac:dyDescent="0.25">
      <c r="B114" s="15">
        <v>103</v>
      </c>
      <c r="C114" s="16">
        <v>44697</v>
      </c>
      <c r="D114" s="20" t="s">
        <v>138</v>
      </c>
      <c r="E114" s="25" t="s">
        <v>21</v>
      </c>
      <c r="F114" s="21">
        <v>1482</v>
      </c>
      <c r="G114" s="22">
        <v>21504.85</v>
      </c>
      <c r="H114" s="23">
        <v>7.67075</v>
      </c>
      <c r="I114" s="24">
        <f t="shared" si="9"/>
        <v>164958.32999999999</v>
      </c>
      <c r="J114" s="19">
        <v>0</v>
      </c>
      <c r="K114" s="14">
        <f t="shared" si="8"/>
        <v>17715433.100000001</v>
      </c>
    </row>
    <row r="115" spans="2:11" ht="60" customHeight="1" x14ac:dyDescent="0.25">
      <c r="B115" s="15">
        <v>104</v>
      </c>
      <c r="C115" s="16">
        <v>44697</v>
      </c>
      <c r="D115" s="20" t="s">
        <v>139</v>
      </c>
      <c r="E115" s="25" t="s">
        <v>25</v>
      </c>
      <c r="F115" s="21">
        <v>617</v>
      </c>
      <c r="G115" s="22">
        <v>9255</v>
      </c>
      <c r="H115" s="23">
        <v>7.67075</v>
      </c>
      <c r="I115" s="24">
        <f t="shared" si="9"/>
        <v>70992.789999999994</v>
      </c>
      <c r="J115" s="19">
        <v>0</v>
      </c>
      <c r="K115" s="14">
        <f t="shared" si="8"/>
        <v>17786425.890000001</v>
      </c>
    </row>
    <row r="116" spans="2:11" ht="73.5" customHeight="1" x14ac:dyDescent="0.25">
      <c r="B116" s="15">
        <v>105</v>
      </c>
      <c r="C116" s="16">
        <v>44697</v>
      </c>
      <c r="D116" s="20" t="s">
        <v>140</v>
      </c>
      <c r="E116" s="25" t="s">
        <v>66</v>
      </c>
      <c r="F116" s="21">
        <v>23</v>
      </c>
      <c r="G116" s="22">
        <v>345</v>
      </c>
      <c r="H116" s="23">
        <v>7.67075</v>
      </c>
      <c r="I116" s="24">
        <f t="shared" si="9"/>
        <v>2646.41</v>
      </c>
      <c r="J116" s="19">
        <v>0</v>
      </c>
      <c r="K116" s="14">
        <f t="shared" si="8"/>
        <v>17789072.300000001</v>
      </c>
    </row>
    <row r="117" spans="2:11" ht="69.75" customHeight="1" x14ac:dyDescent="0.25">
      <c r="B117" s="15">
        <v>106</v>
      </c>
      <c r="C117" s="16">
        <v>44697</v>
      </c>
      <c r="D117" s="20" t="s">
        <v>141</v>
      </c>
      <c r="E117" s="25" t="s">
        <v>39</v>
      </c>
      <c r="F117" s="21">
        <v>669</v>
      </c>
      <c r="G117" s="22">
        <v>9836.9500000000007</v>
      </c>
      <c r="H117" s="23">
        <v>7.67075</v>
      </c>
      <c r="I117" s="24">
        <f t="shared" si="9"/>
        <v>75456.78</v>
      </c>
      <c r="J117" s="19">
        <v>0</v>
      </c>
      <c r="K117" s="14">
        <f t="shared" si="8"/>
        <v>17864529.080000002</v>
      </c>
    </row>
    <row r="118" spans="2:11" ht="56.25" customHeight="1" x14ac:dyDescent="0.25">
      <c r="B118" s="15">
        <v>107</v>
      </c>
      <c r="C118" s="16">
        <v>44697</v>
      </c>
      <c r="D118" s="20" t="s">
        <v>142</v>
      </c>
      <c r="E118" s="25" t="s">
        <v>19</v>
      </c>
      <c r="F118" s="21">
        <v>1569</v>
      </c>
      <c r="G118" s="22">
        <v>23126.23</v>
      </c>
      <c r="H118" s="23">
        <v>7.6679500000000003</v>
      </c>
      <c r="I118" s="24">
        <f t="shared" si="9"/>
        <v>177330.78</v>
      </c>
      <c r="J118" s="19">
        <v>0</v>
      </c>
      <c r="K118" s="14">
        <f t="shared" si="8"/>
        <v>18041859.860000003</v>
      </c>
    </row>
    <row r="119" spans="2:11" ht="63.75" customHeight="1" x14ac:dyDescent="0.25">
      <c r="B119" s="15">
        <v>108</v>
      </c>
      <c r="C119" s="16">
        <v>44697</v>
      </c>
      <c r="D119" s="20" t="s">
        <v>143</v>
      </c>
      <c r="E119" s="25" t="s">
        <v>31</v>
      </c>
      <c r="F119" s="21">
        <v>1836</v>
      </c>
      <c r="G119" s="22">
        <v>27540</v>
      </c>
      <c r="H119" s="23">
        <v>7.6679500000000003</v>
      </c>
      <c r="I119" s="24">
        <f t="shared" si="9"/>
        <v>211175.34</v>
      </c>
      <c r="J119" s="19">
        <v>0</v>
      </c>
      <c r="K119" s="14">
        <f t="shared" si="8"/>
        <v>18253035.200000003</v>
      </c>
    </row>
    <row r="120" spans="2:11" ht="54" customHeight="1" x14ac:dyDescent="0.25">
      <c r="B120" s="15">
        <v>109</v>
      </c>
      <c r="C120" s="16">
        <v>44697</v>
      </c>
      <c r="D120" s="20" t="s">
        <v>144</v>
      </c>
      <c r="E120" s="25" t="s">
        <v>29</v>
      </c>
      <c r="F120" s="29">
        <v>934</v>
      </c>
      <c r="G120" s="22">
        <v>14010</v>
      </c>
      <c r="H120" s="27">
        <v>7.6679500000000003</v>
      </c>
      <c r="I120" s="24">
        <f t="shared" si="9"/>
        <v>107427.98</v>
      </c>
      <c r="J120" s="19">
        <v>0</v>
      </c>
      <c r="K120" s="14">
        <f t="shared" si="8"/>
        <v>18360463.180000003</v>
      </c>
    </row>
    <row r="121" spans="2:11" ht="71.25" customHeight="1" x14ac:dyDescent="0.25">
      <c r="B121" s="15">
        <v>110</v>
      </c>
      <c r="C121" s="16">
        <v>44697</v>
      </c>
      <c r="D121" s="20" t="s">
        <v>145</v>
      </c>
      <c r="E121" s="25" t="s">
        <v>45</v>
      </c>
      <c r="F121" s="29">
        <v>1732</v>
      </c>
      <c r="G121" s="22">
        <v>25980</v>
      </c>
      <c r="H121" s="27">
        <v>7.6670600000000002</v>
      </c>
      <c r="I121" s="24">
        <f t="shared" si="9"/>
        <v>199190.22</v>
      </c>
      <c r="J121" s="19">
        <v>0</v>
      </c>
      <c r="K121" s="14">
        <f t="shared" si="8"/>
        <v>18559653.400000002</v>
      </c>
    </row>
    <row r="122" spans="2:11" ht="54" customHeight="1" x14ac:dyDescent="0.25">
      <c r="B122" s="15">
        <v>111</v>
      </c>
      <c r="C122" s="16">
        <v>44697</v>
      </c>
      <c r="D122" s="20" t="s">
        <v>146</v>
      </c>
      <c r="E122" s="25" t="s">
        <v>126</v>
      </c>
      <c r="F122" s="29">
        <v>2226</v>
      </c>
      <c r="G122" s="22">
        <v>31863.439999999999</v>
      </c>
      <c r="H122" s="30">
        <v>7.6670600000000002</v>
      </c>
      <c r="I122" s="24">
        <f t="shared" si="9"/>
        <v>244298.91</v>
      </c>
      <c r="J122" s="19">
        <v>0</v>
      </c>
      <c r="K122" s="14">
        <f t="shared" si="8"/>
        <v>18803952.310000002</v>
      </c>
    </row>
    <row r="123" spans="2:11" ht="76.5" customHeight="1" x14ac:dyDescent="0.25">
      <c r="B123" s="15">
        <v>112</v>
      </c>
      <c r="C123" s="16">
        <v>44697</v>
      </c>
      <c r="D123" s="20" t="s">
        <v>147</v>
      </c>
      <c r="E123" s="25" t="s">
        <v>41</v>
      </c>
      <c r="F123" s="29">
        <v>284</v>
      </c>
      <c r="G123" s="22">
        <v>3887.05</v>
      </c>
      <c r="H123" s="30">
        <v>7.6670600000000002</v>
      </c>
      <c r="I123" s="24">
        <f t="shared" si="9"/>
        <v>29802.25</v>
      </c>
      <c r="J123" s="19">
        <v>0</v>
      </c>
      <c r="K123" s="14">
        <f t="shared" si="8"/>
        <v>18833754.560000002</v>
      </c>
    </row>
    <row r="124" spans="2:11" ht="66" customHeight="1" x14ac:dyDescent="0.25">
      <c r="B124" s="15">
        <v>113</v>
      </c>
      <c r="C124" s="16">
        <v>44697</v>
      </c>
      <c r="D124" s="20" t="s">
        <v>148</v>
      </c>
      <c r="E124" s="25" t="s">
        <v>43</v>
      </c>
      <c r="F124" s="29">
        <v>1153</v>
      </c>
      <c r="G124" s="22">
        <v>17295</v>
      </c>
      <c r="H124" s="27">
        <v>7.6670600000000002</v>
      </c>
      <c r="I124" s="24">
        <f>ROUND(G124*H124,2)</f>
        <v>132601.79999999999</v>
      </c>
      <c r="J124" s="19">
        <v>0</v>
      </c>
      <c r="K124" s="14">
        <f t="shared" si="8"/>
        <v>18966356.360000003</v>
      </c>
    </row>
    <row r="125" spans="2:11" ht="68.25" customHeight="1" x14ac:dyDescent="0.25">
      <c r="B125" s="15">
        <v>80032</v>
      </c>
      <c r="C125" s="16">
        <v>44698</v>
      </c>
      <c r="D125" s="20" t="s">
        <v>149</v>
      </c>
      <c r="E125" s="25" t="s">
        <v>13</v>
      </c>
      <c r="F125" s="25" t="s">
        <v>13</v>
      </c>
      <c r="G125" s="25" t="s">
        <v>13</v>
      </c>
      <c r="H125" s="25" t="s">
        <v>13</v>
      </c>
      <c r="I125" s="24">
        <v>1611.98</v>
      </c>
      <c r="J125" s="19">
        <v>0</v>
      </c>
      <c r="K125" s="14">
        <f t="shared" si="8"/>
        <v>18967968.340000004</v>
      </c>
    </row>
    <row r="126" spans="2:11" x14ac:dyDescent="0.25">
      <c r="B126" s="15"/>
      <c r="C126" s="16"/>
      <c r="D126" s="20" t="s">
        <v>310</v>
      </c>
      <c r="E126" s="25"/>
      <c r="F126" s="29">
        <f>SUM(F100:F125)</f>
        <v>108706</v>
      </c>
      <c r="G126" s="25"/>
      <c r="H126" s="29"/>
      <c r="I126" s="97">
        <f>SUM(I100:I125)</f>
        <v>12332149.090000004</v>
      </c>
      <c r="J126" s="97">
        <f>SUM(J100:J125)</f>
        <v>5192996</v>
      </c>
      <c r="K126" s="14">
        <f>K125</f>
        <v>18967968.340000004</v>
      </c>
    </row>
    <row r="127" spans="2:11" x14ac:dyDescent="0.25">
      <c r="C127" s="15"/>
      <c r="D127" s="20" t="s">
        <v>311</v>
      </c>
      <c r="E127" s="25"/>
      <c r="F127" s="29">
        <f>F126</f>
        <v>108706</v>
      </c>
      <c r="G127" s="25"/>
      <c r="H127" s="25"/>
      <c r="I127" s="97">
        <f>I126</f>
        <v>12332149.090000004</v>
      </c>
      <c r="J127" s="97">
        <f>J126</f>
        <v>5192996</v>
      </c>
      <c r="K127" s="14">
        <f>K126</f>
        <v>18967968.340000004</v>
      </c>
    </row>
    <row r="128" spans="2:11" ht="53.25" customHeight="1" x14ac:dyDescent="0.25">
      <c r="B128" s="15">
        <v>87275</v>
      </c>
      <c r="C128" s="16">
        <v>44705</v>
      </c>
      <c r="D128" s="17" t="s">
        <v>150</v>
      </c>
      <c r="E128" s="25" t="s">
        <v>13</v>
      </c>
      <c r="F128" s="25" t="s">
        <v>13</v>
      </c>
      <c r="G128" s="25" t="s">
        <v>13</v>
      </c>
      <c r="H128" s="25" t="s">
        <v>13</v>
      </c>
      <c r="I128" s="19">
        <v>0</v>
      </c>
      <c r="J128" s="19">
        <v>4573800</v>
      </c>
      <c r="K128" s="14">
        <f>+K125+I128-J128</f>
        <v>14394168.340000004</v>
      </c>
    </row>
    <row r="129" spans="2:11" ht="134.25" customHeight="1" x14ac:dyDescent="0.25">
      <c r="B129" s="15">
        <v>1040</v>
      </c>
      <c r="C129" s="16">
        <v>44706</v>
      </c>
      <c r="D129" s="17" t="s">
        <v>151</v>
      </c>
      <c r="E129" s="25" t="s">
        <v>13</v>
      </c>
      <c r="F129" s="25" t="s">
        <v>13</v>
      </c>
      <c r="G129" s="25" t="s">
        <v>13</v>
      </c>
      <c r="H129" s="25" t="s">
        <v>13</v>
      </c>
      <c r="I129" s="19">
        <v>0</v>
      </c>
      <c r="J129" s="19">
        <v>163630</v>
      </c>
      <c r="K129" s="14">
        <f t="shared" si="8"/>
        <v>14230538.340000004</v>
      </c>
    </row>
    <row r="130" spans="2:11" ht="64.5" customHeight="1" x14ac:dyDescent="0.25">
      <c r="B130" s="15">
        <v>115</v>
      </c>
      <c r="C130" s="16">
        <v>44726</v>
      </c>
      <c r="D130" s="20" t="s">
        <v>152</v>
      </c>
      <c r="E130" s="25" t="s">
        <v>21</v>
      </c>
      <c r="F130" s="31">
        <v>1764</v>
      </c>
      <c r="G130" s="22">
        <v>25859.95</v>
      </c>
      <c r="H130" s="27">
        <v>7.7075800000000001</v>
      </c>
      <c r="I130" s="24">
        <f>ROUND(G130*H130,2)</f>
        <v>199317.63</v>
      </c>
      <c r="J130" s="19">
        <v>0</v>
      </c>
      <c r="K130" s="14">
        <f>+K129+I130-J130</f>
        <v>14429855.970000004</v>
      </c>
    </row>
    <row r="131" spans="2:11" ht="63" x14ac:dyDescent="0.25">
      <c r="B131" s="15">
        <v>116</v>
      </c>
      <c r="C131" s="16">
        <v>44726</v>
      </c>
      <c r="D131" s="20" t="s">
        <v>153</v>
      </c>
      <c r="E131" s="25" t="s">
        <v>49</v>
      </c>
      <c r="F131" s="31">
        <v>1042</v>
      </c>
      <c r="G131" s="32">
        <v>15417.4</v>
      </c>
      <c r="H131" s="27">
        <v>7.7075800000000001</v>
      </c>
      <c r="I131" s="24">
        <f>ROUND(G131*H131,2)</f>
        <v>118830.84</v>
      </c>
      <c r="J131" s="19">
        <v>0</v>
      </c>
      <c r="K131" s="14">
        <f t="shared" ref="K131:K173" si="10">+K130+I131-J131</f>
        <v>14548686.810000004</v>
      </c>
    </row>
    <row r="132" spans="2:11" ht="63" x14ac:dyDescent="0.25">
      <c r="B132" s="15">
        <v>117</v>
      </c>
      <c r="C132" s="16">
        <v>44726</v>
      </c>
      <c r="D132" s="20" t="s">
        <v>154</v>
      </c>
      <c r="E132" s="25" t="s">
        <v>87</v>
      </c>
      <c r="F132" s="31">
        <v>41</v>
      </c>
      <c r="G132" s="32">
        <v>595</v>
      </c>
      <c r="H132" s="27">
        <v>7.7075800000000001</v>
      </c>
      <c r="I132" s="24">
        <f t="shared" ref="I132:I152" si="11">ROUND(G132*H132,2)</f>
        <v>4586.01</v>
      </c>
      <c r="J132" s="19">
        <v>0</v>
      </c>
      <c r="K132" s="14">
        <f t="shared" si="10"/>
        <v>14553272.820000004</v>
      </c>
    </row>
    <row r="133" spans="2:11" ht="63" x14ac:dyDescent="0.25">
      <c r="B133" s="15">
        <v>118</v>
      </c>
      <c r="C133" s="16">
        <v>44726</v>
      </c>
      <c r="D133" s="20" t="s">
        <v>155</v>
      </c>
      <c r="E133" s="18" t="s">
        <v>33</v>
      </c>
      <c r="F133" s="31">
        <v>1852</v>
      </c>
      <c r="G133" s="32">
        <v>27755</v>
      </c>
      <c r="H133" s="27">
        <v>7.7075800000000001</v>
      </c>
      <c r="I133" s="24">
        <f t="shared" si="11"/>
        <v>213923.88</v>
      </c>
      <c r="J133" s="19">
        <v>0</v>
      </c>
      <c r="K133" s="14">
        <f t="shared" si="10"/>
        <v>14767196.700000005</v>
      </c>
    </row>
    <row r="134" spans="2:11" ht="51.75" customHeight="1" x14ac:dyDescent="0.25">
      <c r="B134" s="15">
        <v>119</v>
      </c>
      <c r="C134" s="16">
        <v>44726</v>
      </c>
      <c r="D134" s="20" t="s">
        <v>156</v>
      </c>
      <c r="E134" s="25" t="s">
        <v>25</v>
      </c>
      <c r="F134" s="31">
        <v>598</v>
      </c>
      <c r="G134" s="32">
        <v>8970</v>
      </c>
      <c r="H134" s="27">
        <v>7.7124199999999998</v>
      </c>
      <c r="I134" s="24">
        <f t="shared" si="11"/>
        <v>69180.41</v>
      </c>
      <c r="J134" s="19">
        <v>0</v>
      </c>
      <c r="K134" s="14">
        <f t="shared" si="10"/>
        <v>14836377.110000005</v>
      </c>
    </row>
    <row r="135" spans="2:11" ht="63" x14ac:dyDescent="0.25">
      <c r="B135" s="15">
        <v>120</v>
      </c>
      <c r="C135" s="16">
        <v>44726</v>
      </c>
      <c r="D135" s="20" t="s">
        <v>157</v>
      </c>
      <c r="E135" s="18" t="s">
        <v>15</v>
      </c>
      <c r="F135" s="31">
        <v>850</v>
      </c>
      <c r="G135" s="32">
        <v>12750</v>
      </c>
      <c r="H135" s="27">
        <v>7.7124199999999998</v>
      </c>
      <c r="I135" s="24">
        <f t="shared" si="11"/>
        <v>98333.36</v>
      </c>
      <c r="J135" s="19">
        <v>0</v>
      </c>
      <c r="K135" s="14">
        <f t="shared" si="10"/>
        <v>14934710.470000004</v>
      </c>
    </row>
    <row r="136" spans="2:11" ht="63" x14ac:dyDescent="0.25">
      <c r="B136" s="15">
        <v>121</v>
      </c>
      <c r="C136" s="16">
        <v>44726</v>
      </c>
      <c r="D136" s="20" t="s">
        <v>158</v>
      </c>
      <c r="E136" s="25" t="s">
        <v>35</v>
      </c>
      <c r="F136" s="31">
        <v>564</v>
      </c>
      <c r="G136" s="32">
        <v>8460</v>
      </c>
      <c r="H136" s="27">
        <v>7.7124199999999998</v>
      </c>
      <c r="I136" s="24">
        <f t="shared" si="11"/>
        <v>65247.07</v>
      </c>
      <c r="J136" s="19">
        <v>0</v>
      </c>
      <c r="K136" s="14">
        <f t="shared" si="10"/>
        <v>14999957.540000005</v>
      </c>
    </row>
    <row r="137" spans="2:11" ht="63" x14ac:dyDescent="0.25">
      <c r="B137" s="15">
        <v>122</v>
      </c>
      <c r="C137" s="16">
        <v>44726</v>
      </c>
      <c r="D137" s="20" t="s">
        <v>159</v>
      </c>
      <c r="E137" s="25" t="s">
        <v>37</v>
      </c>
      <c r="F137" s="31">
        <v>837</v>
      </c>
      <c r="G137" s="32">
        <v>12555</v>
      </c>
      <c r="H137" s="27">
        <v>7.7124199999999998</v>
      </c>
      <c r="I137" s="24">
        <f t="shared" si="11"/>
        <v>96829.43</v>
      </c>
      <c r="J137" s="19">
        <v>0</v>
      </c>
      <c r="K137" s="14">
        <f t="shared" si="10"/>
        <v>15096786.970000004</v>
      </c>
    </row>
    <row r="138" spans="2:11" ht="69.75" customHeight="1" x14ac:dyDescent="0.25">
      <c r="B138" s="15">
        <v>123</v>
      </c>
      <c r="C138" s="16">
        <v>44726</v>
      </c>
      <c r="D138" s="20" t="s">
        <v>160</v>
      </c>
      <c r="E138" s="25" t="s">
        <v>73</v>
      </c>
      <c r="F138" s="31">
        <v>1961</v>
      </c>
      <c r="G138" s="32">
        <v>28632.34</v>
      </c>
      <c r="H138" s="27">
        <v>7.7124199999999998</v>
      </c>
      <c r="I138" s="24">
        <f t="shared" si="11"/>
        <v>220824.63</v>
      </c>
      <c r="J138" s="19">
        <v>0</v>
      </c>
      <c r="K138" s="14">
        <f t="shared" si="10"/>
        <v>15317611.600000005</v>
      </c>
    </row>
    <row r="139" spans="2:11" ht="64.5" customHeight="1" x14ac:dyDescent="0.25">
      <c r="B139" s="15">
        <v>124</v>
      </c>
      <c r="C139" s="16">
        <v>44726</v>
      </c>
      <c r="D139" s="20" t="s">
        <v>161</v>
      </c>
      <c r="E139" s="25" t="s">
        <v>31</v>
      </c>
      <c r="F139" s="31">
        <v>1958</v>
      </c>
      <c r="G139" s="32">
        <v>29370</v>
      </c>
      <c r="H139" s="27">
        <v>7.7124199999999998</v>
      </c>
      <c r="I139" s="24">
        <f t="shared" si="11"/>
        <v>226513.78</v>
      </c>
      <c r="J139" s="19">
        <v>0</v>
      </c>
      <c r="K139" s="14">
        <f t="shared" si="10"/>
        <v>15544125.380000005</v>
      </c>
    </row>
    <row r="140" spans="2:11" ht="55.5" customHeight="1" x14ac:dyDescent="0.25">
      <c r="B140" s="15">
        <v>125</v>
      </c>
      <c r="C140" s="16">
        <v>44726</v>
      </c>
      <c r="D140" s="20" t="s">
        <v>162</v>
      </c>
      <c r="E140" s="18" t="s">
        <v>23</v>
      </c>
      <c r="F140" s="31">
        <v>1760</v>
      </c>
      <c r="G140" s="32">
        <v>25965.77</v>
      </c>
      <c r="H140" s="27">
        <v>7.7124199999999998</v>
      </c>
      <c r="I140" s="24">
        <f t="shared" si="11"/>
        <v>200258.92</v>
      </c>
      <c r="J140" s="19">
        <v>0</v>
      </c>
      <c r="K140" s="14">
        <f t="shared" si="10"/>
        <v>15744384.300000004</v>
      </c>
    </row>
    <row r="141" spans="2:11" ht="65.25" customHeight="1" x14ac:dyDescent="0.25">
      <c r="B141" s="15">
        <v>126</v>
      </c>
      <c r="C141" s="16">
        <v>44726</v>
      </c>
      <c r="D141" s="20" t="s">
        <v>163</v>
      </c>
      <c r="E141" s="25" t="s">
        <v>51</v>
      </c>
      <c r="F141" s="31">
        <v>2144</v>
      </c>
      <c r="G141" s="32">
        <v>31556.15</v>
      </c>
      <c r="H141" s="27">
        <v>7.7046599999999996</v>
      </c>
      <c r="I141" s="24">
        <f t="shared" si="11"/>
        <v>243129.41</v>
      </c>
      <c r="J141" s="19">
        <v>0</v>
      </c>
      <c r="K141" s="14">
        <f t="shared" si="10"/>
        <v>15987513.710000005</v>
      </c>
    </row>
    <row r="142" spans="2:11" ht="57" customHeight="1" x14ac:dyDescent="0.25">
      <c r="B142" s="15">
        <v>127</v>
      </c>
      <c r="C142" s="16">
        <v>44726</v>
      </c>
      <c r="D142" s="20" t="s">
        <v>164</v>
      </c>
      <c r="E142" s="18" t="s">
        <v>17</v>
      </c>
      <c r="F142" s="31">
        <v>67</v>
      </c>
      <c r="G142" s="32">
        <v>1005</v>
      </c>
      <c r="H142" s="27">
        <v>7.7046599999999996</v>
      </c>
      <c r="I142" s="24">
        <f t="shared" si="11"/>
        <v>7743.18</v>
      </c>
      <c r="J142" s="19">
        <v>0</v>
      </c>
      <c r="K142" s="14">
        <f t="shared" si="10"/>
        <v>15995256.890000004</v>
      </c>
    </row>
    <row r="143" spans="2:11" ht="63" x14ac:dyDescent="0.25">
      <c r="B143" s="15">
        <v>128</v>
      </c>
      <c r="C143" s="16">
        <v>44726</v>
      </c>
      <c r="D143" s="20" t="s">
        <v>165</v>
      </c>
      <c r="E143" s="25" t="s">
        <v>39</v>
      </c>
      <c r="F143" s="31">
        <v>605</v>
      </c>
      <c r="G143" s="32">
        <v>8946.9500000000007</v>
      </c>
      <c r="H143" s="27">
        <v>7.7046599999999996</v>
      </c>
      <c r="I143" s="24">
        <f t="shared" si="11"/>
        <v>68933.210000000006</v>
      </c>
      <c r="J143" s="19">
        <v>0</v>
      </c>
      <c r="K143" s="14">
        <f t="shared" si="10"/>
        <v>16064190.100000005</v>
      </c>
    </row>
    <row r="144" spans="2:11" ht="62.25" customHeight="1" x14ac:dyDescent="0.25">
      <c r="B144" s="15">
        <v>129</v>
      </c>
      <c r="C144" s="16">
        <v>44726</v>
      </c>
      <c r="D144" s="20" t="s">
        <v>166</v>
      </c>
      <c r="E144" s="25" t="s">
        <v>27</v>
      </c>
      <c r="F144" s="31">
        <v>1512</v>
      </c>
      <c r="G144" s="32">
        <v>22238.54</v>
      </c>
      <c r="H144" s="27">
        <v>7.7046599999999996</v>
      </c>
      <c r="I144" s="24">
        <f t="shared" si="11"/>
        <v>171340.39</v>
      </c>
      <c r="J144" s="19">
        <v>0</v>
      </c>
      <c r="K144" s="14">
        <f t="shared" si="10"/>
        <v>16235530.490000006</v>
      </c>
    </row>
    <row r="145" spans="2:11" ht="62.25" customHeight="1" x14ac:dyDescent="0.25">
      <c r="B145" s="15">
        <v>130</v>
      </c>
      <c r="C145" s="16">
        <v>44727</v>
      </c>
      <c r="D145" s="20" t="s">
        <v>167</v>
      </c>
      <c r="E145" s="25" t="s">
        <v>126</v>
      </c>
      <c r="F145" s="31">
        <v>2071</v>
      </c>
      <c r="G145" s="32">
        <v>29644.01</v>
      </c>
      <c r="H145" s="27">
        <v>7.7070299999999996</v>
      </c>
      <c r="I145" s="24">
        <f t="shared" si="11"/>
        <v>228467.27</v>
      </c>
      <c r="J145" s="19">
        <v>0</v>
      </c>
      <c r="K145" s="14">
        <f t="shared" si="10"/>
        <v>16463997.760000005</v>
      </c>
    </row>
    <row r="146" spans="2:11" ht="71.25" customHeight="1" x14ac:dyDescent="0.25">
      <c r="B146" s="15">
        <v>131</v>
      </c>
      <c r="C146" s="16">
        <v>44727</v>
      </c>
      <c r="D146" s="20" t="s">
        <v>168</v>
      </c>
      <c r="E146" s="25" t="s">
        <v>45</v>
      </c>
      <c r="F146" s="31">
        <v>1912</v>
      </c>
      <c r="G146" s="32">
        <v>28680</v>
      </c>
      <c r="H146" s="27">
        <v>7.7070299999999996</v>
      </c>
      <c r="I146" s="24">
        <f t="shared" si="11"/>
        <v>221037.62</v>
      </c>
      <c r="J146" s="19">
        <v>0</v>
      </c>
      <c r="K146" s="14">
        <f t="shared" si="10"/>
        <v>16685035.380000005</v>
      </c>
    </row>
    <row r="147" spans="2:11" ht="62.25" customHeight="1" x14ac:dyDescent="0.25">
      <c r="B147" s="15">
        <v>132</v>
      </c>
      <c r="C147" s="16">
        <v>44727</v>
      </c>
      <c r="D147" s="20" t="s">
        <v>169</v>
      </c>
      <c r="E147" s="25" t="s">
        <v>43</v>
      </c>
      <c r="F147" s="31">
        <v>1386</v>
      </c>
      <c r="G147" s="32">
        <v>20790</v>
      </c>
      <c r="H147" s="27">
        <v>7.7070299999999996</v>
      </c>
      <c r="I147" s="24">
        <f t="shared" si="11"/>
        <v>160229.15</v>
      </c>
      <c r="J147" s="19">
        <v>0</v>
      </c>
      <c r="K147" s="14">
        <f t="shared" si="10"/>
        <v>16845264.530000005</v>
      </c>
    </row>
    <row r="148" spans="2:11" ht="57" customHeight="1" x14ac:dyDescent="0.25">
      <c r="B148" s="15">
        <v>133</v>
      </c>
      <c r="C148" s="16">
        <v>44727</v>
      </c>
      <c r="D148" s="20" t="s">
        <v>170</v>
      </c>
      <c r="E148" s="25" t="s">
        <v>29</v>
      </c>
      <c r="F148" s="31">
        <v>941</v>
      </c>
      <c r="G148" s="32">
        <v>14115</v>
      </c>
      <c r="H148" s="27">
        <v>7.7260900000000001</v>
      </c>
      <c r="I148" s="24">
        <f t="shared" si="11"/>
        <v>109053.75999999999</v>
      </c>
      <c r="J148" s="19">
        <v>0</v>
      </c>
      <c r="K148" s="14">
        <f t="shared" si="10"/>
        <v>16954318.290000007</v>
      </c>
    </row>
    <row r="149" spans="2:11" ht="156" customHeight="1" x14ac:dyDescent="0.25">
      <c r="B149" s="15">
        <v>1346</v>
      </c>
      <c r="C149" s="16">
        <v>44733</v>
      </c>
      <c r="D149" s="17" t="s">
        <v>171</v>
      </c>
      <c r="E149" s="25" t="s">
        <v>13</v>
      </c>
      <c r="F149" s="25" t="s">
        <v>13</v>
      </c>
      <c r="G149" s="25" t="s">
        <v>13</v>
      </c>
      <c r="H149" s="25" t="s">
        <v>13</v>
      </c>
      <c r="I149" s="19">
        <v>0</v>
      </c>
      <c r="J149" s="19">
        <v>163630</v>
      </c>
      <c r="K149" s="14">
        <f t="shared" si="10"/>
        <v>16790688.290000007</v>
      </c>
    </row>
    <row r="150" spans="2:11" x14ac:dyDescent="0.25">
      <c r="B150" s="15"/>
      <c r="C150" s="16"/>
      <c r="D150" s="20" t="s">
        <v>310</v>
      </c>
      <c r="E150" s="25"/>
      <c r="F150" s="29">
        <f>SUM(F127:F149)</f>
        <v>132571</v>
      </c>
      <c r="G150" s="25"/>
      <c r="H150" s="25"/>
      <c r="I150" s="97">
        <f>SUM(I127:I149)</f>
        <v>15055929.040000005</v>
      </c>
      <c r="J150" s="97">
        <f>SUM(J127:J149)</f>
        <v>10094056</v>
      </c>
      <c r="K150" s="14">
        <f>K149</f>
        <v>16790688.290000007</v>
      </c>
    </row>
    <row r="151" spans="2:11" x14ac:dyDescent="0.25">
      <c r="B151" s="15"/>
      <c r="C151" s="16"/>
      <c r="D151" s="20" t="s">
        <v>311</v>
      </c>
      <c r="E151" s="25"/>
      <c r="F151" s="29">
        <f>F150</f>
        <v>132571</v>
      </c>
      <c r="G151" s="25"/>
      <c r="H151" s="25"/>
      <c r="I151" s="100">
        <f>I150</f>
        <v>15055929.040000005</v>
      </c>
      <c r="J151" s="100">
        <f>J150</f>
        <v>10094056</v>
      </c>
      <c r="K151" s="14">
        <f>K150</f>
        <v>16790688.290000007</v>
      </c>
    </row>
    <row r="152" spans="2:11" ht="47.25" x14ac:dyDescent="0.25">
      <c r="B152" s="15">
        <v>134</v>
      </c>
      <c r="C152" s="16">
        <v>44734</v>
      </c>
      <c r="D152" s="20" t="s">
        <v>172</v>
      </c>
      <c r="E152" s="25" t="s">
        <v>19</v>
      </c>
      <c r="F152" s="31">
        <v>1855</v>
      </c>
      <c r="G152" s="32">
        <v>27417.53</v>
      </c>
      <c r="H152" s="27">
        <v>7.7310400000000001</v>
      </c>
      <c r="I152" s="24">
        <f t="shared" si="11"/>
        <v>211966.02</v>
      </c>
      <c r="J152" s="19">
        <v>0</v>
      </c>
      <c r="K152" s="14">
        <f>+K149+I152-J152</f>
        <v>17002654.310000006</v>
      </c>
    </row>
    <row r="153" spans="2:11" ht="134.25" customHeight="1" x14ac:dyDescent="0.25">
      <c r="B153" s="15">
        <v>1694</v>
      </c>
      <c r="C153" s="16">
        <v>44754</v>
      </c>
      <c r="D153" s="20" t="s">
        <v>173</v>
      </c>
      <c r="E153" s="25" t="s">
        <v>13</v>
      </c>
      <c r="F153" s="31" t="s">
        <v>13</v>
      </c>
      <c r="G153" s="33" t="s">
        <v>13</v>
      </c>
      <c r="H153" s="25" t="s">
        <v>13</v>
      </c>
      <c r="I153" s="34">
        <v>0</v>
      </c>
      <c r="J153" s="35">
        <v>163630</v>
      </c>
      <c r="K153" s="14">
        <f t="shared" si="10"/>
        <v>16839024.310000006</v>
      </c>
    </row>
    <row r="154" spans="2:11" ht="47.25" x14ac:dyDescent="0.25">
      <c r="B154" s="15">
        <v>136</v>
      </c>
      <c r="C154" s="16">
        <v>44770</v>
      </c>
      <c r="D154" s="20" t="s">
        <v>174</v>
      </c>
      <c r="E154" s="25" t="s">
        <v>25</v>
      </c>
      <c r="F154" s="31">
        <v>665</v>
      </c>
      <c r="G154" s="22">
        <v>9975</v>
      </c>
      <c r="H154" s="27">
        <v>7.7528100000000002</v>
      </c>
      <c r="I154" s="36">
        <f t="shared" ref="I154:I172" si="12">ROUND(G154*H154,2)</f>
        <v>77334.28</v>
      </c>
      <c r="J154" s="35">
        <v>0</v>
      </c>
      <c r="K154" s="37">
        <f t="shared" si="10"/>
        <v>16916358.590000007</v>
      </c>
    </row>
    <row r="155" spans="2:11" ht="63" x14ac:dyDescent="0.25">
      <c r="B155" s="15">
        <v>137</v>
      </c>
      <c r="C155" s="16">
        <v>44770</v>
      </c>
      <c r="D155" s="20" t="s">
        <v>175</v>
      </c>
      <c r="E155" s="18" t="s">
        <v>15</v>
      </c>
      <c r="F155" s="31">
        <v>1043</v>
      </c>
      <c r="G155" s="22">
        <v>15645</v>
      </c>
      <c r="H155" s="27">
        <v>7.7528100000000002</v>
      </c>
      <c r="I155" s="36">
        <f t="shared" si="12"/>
        <v>121292.71</v>
      </c>
      <c r="J155" s="35">
        <v>0</v>
      </c>
      <c r="K155" s="37">
        <f t="shared" si="10"/>
        <v>17037651.300000008</v>
      </c>
    </row>
    <row r="156" spans="2:11" ht="63" x14ac:dyDescent="0.25">
      <c r="B156" s="15">
        <v>138</v>
      </c>
      <c r="C156" s="16">
        <v>44770</v>
      </c>
      <c r="D156" s="20" t="s">
        <v>176</v>
      </c>
      <c r="E156" s="25" t="s">
        <v>49</v>
      </c>
      <c r="F156" s="31">
        <v>1028</v>
      </c>
      <c r="G156" s="32">
        <v>15210.2</v>
      </c>
      <c r="H156" s="27">
        <v>7.7528100000000002</v>
      </c>
      <c r="I156" s="36">
        <f t="shared" si="12"/>
        <v>117921.79</v>
      </c>
      <c r="J156" s="35">
        <v>0</v>
      </c>
      <c r="K156" s="37">
        <f t="shared" si="10"/>
        <v>17155573.090000007</v>
      </c>
    </row>
    <row r="157" spans="2:11" ht="63" x14ac:dyDescent="0.25">
      <c r="B157" s="15">
        <v>139</v>
      </c>
      <c r="C157" s="16">
        <v>44770</v>
      </c>
      <c r="D157" s="20" t="s">
        <v>177</v>
      </c>
      <c r="E157" s="25" t="s">
        <v>37</v>
      </c>
      <c r="F157" s="31">
        <v>1041</v>
      </c>
      <c r="G157" s="32">
        <v>15615</v>
      </c>
      <c r="H157" s="27">
        <v>7.7528100000000002</v>
      </c>
      <c r="I157" s="36">
        <f t="shared" si="12"/>
        <v>121060.13</v>
      </c>
      <c r="J157" s="35">
        <v>0</v>
      </c>
      <c r="K157" s="37">
        <f t="shared" si="10"/>
        <v>17276633.220000006</v>
      </c>
    </row>
    <row r="158" spans="2:11" ht="63" x14ac:dyDescent="0.25">
      <c r="B158" s="15">
        <v>140</v>
      </c>
      <c r="C158" s="16">
        <v>44770</v>
      </c>
      <c r="D158" s="20" t="s">
        <v>178</v>
      </c>
      <c r="E158" s="18" t="s">
        <v>33</v>
      </c>
      <c r="F158" s="31">
        <v>1804</v>
      </c>
      <c r="G158" s="32">
        <v>27035</v>
      </c>
      <c r="H158" s="27">
        <v>7.7528100000000002</v>
      </c>
      <c r="I158" s="36">
        <f t="shared" si="12"/>
        <v>209597.22</v>
      </c>
      <c r="J158" s="35">
        <v>0</v>
      </c>
      <c r="K158" s="37">
        <f t="shared" si="10"/>
        <v>17486230.440000005</v>
      </c>
    </row>
    <row r="159" spans="2:11" ht="47.25" x14ac:dyDescent="0.25">
      <c r="B159" s="15">
        <v>141</v>
      </c>
      <c r="C159" s="16">
        <v>44770</v>
      </c>
      <c r="D159" s="20" t="s">
        <v>179</v>
      </c>
      <c r="E159" s="18" t="s">
        <v>23</v>
      </c>
      <c r="F159" s="31">
        <v>1629</v>
      </c>
      <c r="G159" s="32">
        <v>23472.77</v>
      </c>
      <c r="H159" s="27">
        <v>7.7528100000000002</v>
      </c>
      <c r="I159" s="36">
        <f t="shared" si="12"/>
        <v>181979.93</v>
      </c>
      <c r="J159" s="35">
        <v>0</v>
      </c>
      <c r="K159" s="37">
        <f t="shared" si="10"/>
        <v>17668210.370000005</v>
      </c>
    </row>
    <row r="160" spans="2:11" ht="63" x14ac:dyDescent="0.25">
      <c r="B160" s="15">
        <v>142</v>
      </c>
      <c r="C160" s="16">
        <v>44770</v>
      </c>
      <c r="D160" s="20" t="s">
        <v>180</v>
      </c>
      <c r="E160" s="25" t="s">
        <v>41</v>
      </c>
      <c r="F160" s="31">
        <v>727</v>
      </c>
      <c r="G160" s="32">
        <v>10021.950000000001</v>
      </c>
      <c r="H160" s="27">
        <v>7.74979</v>
      </c>
      <c r="I160" s="36">
        <f t="shared" si="12"/>
        <v>77668.009999999995</v>
      </c>
      <c r="J160" s="35">
        <v>0</v>
      </c>
      <c r="K160" s="37">
        <f t="shared" si="10"/>
        <v>17745878.380000006</v>
      </c>
    </row>
    <row r="161" spans="2:11" ht="47.25" x14ac:dyDescent="0.25">
      <c r="B161" s="15">
        <v>143</v>
      </c>
      <c r="C161" s="16">
        <v>44770</v>
      </c>
      <c r="D161" s="20" t="s">
        <v>181</v>
      </c>
      <c r="E161" s="25" t="s">
        <v>21</v>
      </c>
      <c r="F161" s="31">
        <v>1945</v>
      </c>
      <c r="G161" s="32">
        <v>28507.45</v>
      </c>
      <c r="H161" s="27">
        <v>7.74979</v>
      </c>
      <c r="I161" s="36">
        <f t="shared" si="12"/>
        <v>220926.75</v>
      </c>
      <c r="J161" s="35">
        <v>0</v>
      </c>
      <c r="K161" s="37">
        <f t="shared" si="10"/>
        <v>17966805.130000006</v>
      </c>
    </row>
    <row r="162" spans="2:11" ht="47.25" x14ac:dyDescent="0.25">
      <c r="B162" s="15">
        <v>144</v>
      </c>
      <c r="C162" s="16">
        <v>44770</v>
      </c>
      <c r="D162" s="20" t="s">
        <v>182</v>
      </c>
      <c r="E162" s="25" t="s">
        <v>27</v>
      </c>
      <c r="F162" s="31">
        <v>1117</v>
      </c>
      <c r="G162" s="32">
        <v>15557.5</v>
      </c>
      <c r="H162" s="27">
        <v>7.74979</v>
      </c>
      <c r="I162" s="36">
        <f t="shared" si="12"/>
        <v>120567.36</v>
      </c>
      <c r="J162" s="35">
        <v>0</v>
      </c>
      <c r="K162" s="37">
        <f t="shared" si="10"/>
        <v>18087372.490000006</v>
      </c>
    </row>
    <row r="163" spans="2:11" ht="51.75" customHeight="1" x14ac:dyDescent="0.25">
      <c r="B163" s="15">
        <v>145</v>
      </c>
      <c r="C163" s="16">
        <v>44770</v>
      </c>
      <c r="D163" s="20" t="s">
        <v>183</v>
      </c>
      <c r="E163" s="25" t="s">
        <v>51</v>
      </c>
      <c r="F163" s="21">
        <v>2142</v>
      </c>
      <c r="G163" s="32">
        <v>30551.62</v>
      </c>
      <c r="H163" s="27">
        <v>7.7465900000000003</v>
      </c>
      <c r="I163" s="36">
        <f t="shared" si="12"/>
        <v>236670.87</v>
      </c>
      <c r="J163" s="35">
        <v>0</v>
      </c>
      <c r="K163" s="37">
        <f t="shared" si="10"/>
        <v>18324043.360000007</v>
      </c>
    </row>
    <row r="164" spans="2:11" ht="63" x14ac:dyDescent="0.25">
      <c r="B164" s="15">
        <v>146</v>
      </c>
      <c r="C164" s="16">
        <v>44770</v>
      </c>
      <c r="D164" s="20" t="s">
        <v>184</v>
      </c>
      <c r="E164" s="25" t="s">
        <v>39</v>
      </c>
      <c r="F164" s="21">
        <v>657</v>
      </c>
      <c r="G164" s="32">
        <v>9707</v>
      </c>
      <c r="H164" s="27">
        <v>7.7465900000000003</v>
      </c>
      <c r="I164" s="36">
        <f t="shared" si="12"/>
        <v>75196.149999999994</v>
      </c>
      <c r="J164" s="35">
        <v>0</v>
      </c>
      <c r="K164" s="37">
        <f t="shared" si="10"/>
        <v>18399239.510000005</v>
      </c>
    </row>
    <row r="165" spans="2:11" ht="64.5" customHeight="1" x14ac:dyDescent="0.25">
      <c r="B165" s="15">
        <v>147</v>
      </c>
      <c r="C165" s="16">
        <v>44770</v>
      </c>
      <c r="D165" s="20" t="s">
        <v>185</v>
      </c>
      <c r="E165" s="25" t="s">
        <v>31</v>
      </c>
      <c r="F165" s="31">
        <v>1741</v>
      </c>
      <c r="G165" s="32">
        <v>26115</v>
      </c>
      <c r="H165" s="27">
        <v>7.7465900000000003</v>
      </c>
      <c r="I165" s="36">
        <f t="shared" si="12"/>
        <v>202302.2</v>
      </c>
      <c r="J165" s="35">
        <v>0</v>
      </c>
      <c r="K165" s="37">
        <f t="shared" si="10"/>
        <v>18601541.710000005</v>
      </c>
    </row>
    <row r="166" spans="2:11" ht="66" customHeight="1" x14ac:dyDescent="0.25">
      <c r="B166" s="15">
        <v>148</v>
      </c>
      <c r="C166" s="16">
        <v>44770</v>
      </c>
      <c r="D166" s="20" t="s">
        <v>186</v>
      </c>
      <c r="E166" s="25" t="s">
        <v>35</v>
      </c>
      <c r="F166" s="31">
        <v>561</v>
      </c>
      <c r="G166" s="32">
        <v>8415</v>
      </c>
      <c r="H166" s="27">
        <v>7.7528100000000002</v>
      </c>
      <c r="I166" s="36">
        <f>ROUND(G166*H166,2)</f>
        <v>65239.9</v>
      </c>
      <c r="J166" s="35">
        <v>0</v>
      </c>
      <c r="K166" s="37">
        <f t="shared" si="10"/>
        <v>18666781.610000003</v>
      </c>
    </row>
    <row r="167" spans="2:11" ht="53.25" customHeight="1" x14ac:dyDescent="0.25">
      <c r="B167" s="15">
        <v>149</v>
      </c>
      <c r="C167" s="16">
        <v>44770</v>
      </c>
      <c r="D167" s="20" t="s">
        <v>187</v>
      </c>
      <c r="E167" s="25" t="s">
        <v>29</v>
      </c>
      <c r="F167" s="31">
        <v>920</v>
      </c>
      <c r="G167" s="32">
        <v>13800</v>
      </c>
      <c r="H167" s="27">
        <v>7.74979</v>
      </c>
      <c r="I167" s="36">
        <f>ROUND(G167*H167,2)</f>
        <v>106947.1</v>
      </c>
      <c r="J167" s="35">
        <v>0</v>
      </c>
      <c r="K167" s="37">
        <f t="shared" si="10"/>
        <v>18773728.710000005</v>
      </c>
    </row>
    <row r="168" spans="2:11" ht="51.75" customHeight="1" x14ac:dyDescent="0.25">
      <c r="B168" s="15">
        <v>150</v>
      </c>
      <c r="C168" s="16">
        <v>44770</v>
      </c>
      <c r="D168" s="20" t="s">
        <v>188</v>
      </c>
      <c r="E168" s="25" t="s">
        <v>17</v>
      </c>
      <c r="F168" s="31">
        <v>26</v>
      </c>
      <c r="G168" s="32">
        <v>390</v>
      </c>
      <c r="H168" s="27">
        <v>7.7471199999999998</v>
      </c>
      <c r="I168" s="36">
        <f t="shared" si="12"/>
        <v>3021.38</v>
      </c>
      <c r="J168" s="35">
        <v>0</v>
      </c>
      <c r="K168" s="37">
        <f t="shared" si="10"/>
        <v>18776750.090000004</v>
      </c>
    </row>
    <row r="169" spans="2:11" ht="58.5" customHeight="1" x14ac:dyDescent="0.25">
      <c r="B169" s="15">
        <v>151</v>
      </c>
      <c r="C169" s="16">
        <v>44770</v>
      </c>
      <c r="D169" s="20" t="s">
        <v>189</v>
      </c>
      <c r="E169" s="25" t="s">
        <v>43</v>
      </c>
      <c r="F169" s="31">
        <v>1430</v>
      </c>
      <c r="G169" s="32">
        <v>21450</v>
      </c>
      <c r="H169" s="27">
        <v>7.7436999999999996</v>
      </c>
      <c r="I169" s="36">
        <f t="shared" si="12"/>
        <v>166102.37</v>
      </c>
      <c r="J169" s="35">
        <v>0</v>
      </c>
      <c r="K169" s="37">
        <f t="shared" si="10"/>
        <v>18942852.460000005</v>
      </c>
    </row>
    <row r="170" spans="2:11" ht="59.25" customHeight="1" x14ac:dyDescent="0.25">
      <c r="B170" s="15">
        <v>152</v>
      </c>
      <c r="C170" s="16">
        <v>44770</v>
      </c>
      <c r="D170" s="20" t="s">
        <v>190</v>
      </c>
      <c r="E170" s="25" t="s">
        <v>19</v>
      </c>
      <c r="F170" s="31">
        <v>1562</v>
      </c>
      <c r="G170" s="32">
        <v>23015.47</v>
      </c>
      <c r="H170" s="27">
        <v>7.7436999999999996</v>
      </c>
      <c r="I170" s="36">
        <f t="shared" si="12"/>
        <v>178224.9</v>
      </c>
      <c r="J170" s="35">
        <v>0</v>
      </c>
      <c r="K170" s="37">
        <f t="shared" si="10"/>
        <v>19121077.360000003</v>
      </c>
    </row>
    <row r="171" spans="2:11" ht="77.25" customHeight="1" x14ac:dyDescent="0.25">
      <c r="B171" s="15">
        <v>153</v>
      </c>
      <c r="C171" s="16">
        <v>44770</v>
      </c>
      <c r="D171" s="20" t="s">
        <v>191</v>
      </c>
      <c r="E171" s="25" t="s">
        <v>45</v>
      </c>
      <c r="F171" s="31">
        <v>1908</v>
      </c>
      <c r="G171" s="32">
        <v>28620</v>
      </c>
      <c r="H171" s="27">
        <v>7.7436999999999996</v>
      </c>
      <c r="I171" s="36">
        <f t="shared" si="12"/>
        <v>221624.69</v>
      </c>
      <c r="J171" s="35">
        <v>0</v>
      </c>
      <c r="K171" s="37">
        <f t="shared" si="10"/>
        <v>19342702.050000004</v>
      </c>
    </row>
    <row r="172" spans="2:11" ht="58.5" customHeight="1" x14ac:dyDescent="0.25">
      <c r="B172" s="15">
        <v>154</v>
      </c>
      <c r="C172" s="16">
        <v>44770</v>
      </c>
      <c r="D172" s="20" t="s">
        <v>192</v>
      </c>
      <c r="E172" s="25" t="s">
        <v>126</v>
      </c>
      <c r="F172" s="31">
        <v>1323</v>
      </c>
      <c r="G172" s="32">
        <v>17622.97</v>
      </c>
      <c r="H172" s="27">
        <v>7.7436999999999996</v>
      </c>
      <c r="I172" s="36">
        <f t="shared" si="12"/>
        <v>136466.99</v>
      </c>
      <c r="J172" s="35">
        <v>0</v>
      </c>
      <c r="K172" s="37">
        <f t="shared" si="10"/>
        <v>19479169.040000003</v>
      </c>
    </row>
    <row r="173" spans="2:11" ht="239.25" customHeight="1" x14ac:dyDescent="0.25">
      <c r="B173" s="15">
        <v>1962</v>
      </c>
      <c r="C173" s="16">
        <v>44770</v>
      </c>
      <c r="D173" s="20" t="s">
        <v>193</v>
      </c>
      <c r="E173" s="25" t="s">
        <v>13</v>
      </c>
      <c r="F173" s="25" t="s">
        <v>13</v>
      </c>
      <c r="G173" s="25" t="s">
        <v>13</v>
      </c>
      <c r="H173" s="25" t="s">
        <v>13</v>
      </c>
      <c r="I173" s="36">
        <v>0</v>
      </c>
      <c r="J173" s="35">
        <v>15075</v>
      </c>
      <c r="K173" s="37">
        <f t="shared" si="10"/>
        <v>19464094.040000003</v>
      </c>
    </row>
    <row r="174" spans="2:11" x14ac:dyDescent="0.25">
      <c r="B174" s="15"/>
      <c r="C174" s="16"/>
      <c r="D174" s="20" t="s">
        <v>310</v>
      </c>
      <c r="E174" s="25"/>
      <c r="F174" s="29">
        <f>SUM(F151:F173)</f>
        <v>157695</v>
      </c>
      <c r="G174" s="25"/>
      <c r="H174" s="25"/>
      <c r="I174" s="97">
        <f>SUM(I151:I173)</f>
        <v>17908039.789999999</v>
      </c>
      <c r="J174" s="97">
        <f>SUM(J151:J173)</f>
        <v>10272761</v>
      </c>
      <c r="K174" s="37">
        <f>K173</f>
        <v>19464094.040000003</v>
      </c>
    </row>
    <row r="175" spans="2:11" x14ac:dyDescent="0.25">
      <c r="B175" s="15"/>
      <c r="C175" s="16"/>
      <c r="D175" s="20" t="s">
        <v>311</v>
      </c>
      <c r="E175" s="25"/>
      <c r="F175" s="29">
        <f>F174</f>
        <v>157695</v>
      </c>
      <c r="G175" s="25"/>
      <c r="H175" s="25"/>
      <c r="I175" s="34">
        <f>I174</f>
        <v>17908039.789999999</v>
      </c>
      <c r="J175" s="101">
        <f>J174</f>
        <v>10272761</v>
      </c>
      <c r="K175" s="37">
        <f>K174</f>
        <v>19464094.040000003</v>
      </c>
    </row>
    <row r="176" spans="2:11" ht="86.25" customHeight="1" x14ac:dyDescent="0.25">
      <c r="B176" s="15">
        <v>87179</v>
      </c>
      <c r="C176" s="16">
        <v>44783</v>
      </c>
      <c r="D176" s="20" t="s">
        <v>194</v>
      </c>
      <c r="E176" s="25" t="s">
        <v>13</v>
      </c>
      <c r="F176" s="31" t="s">
        <v>13</v>
      </c>
      <c r="G176" s="33" t="s">
        <v>13</v>
      </c>
      <c r="H176" s="25" t="s">
        <v>13</v>
      </c>
      <c r="I176" s="35">
        <v>0</v>
      </c>
      <c r="J176" s="35">
        <v>18133.349999999999</v>
      </c>
      <c r="K176" s="37">
        <f>K173+I176-J176</f>
        <v>19445960.690000001</v>
      </c>
    </row>
    <row r="177" spans="2:11" ht="129" customHeight="1" x14ac:dyDescent="0.25">
      <c r="B177" s="15">
        <v>2078</v>
      </c>
      <c r="C177" s="16">
        <v>44785</v>
      </c>
      <c r="D177" s="20" t="s">
        <v>195</v>
      </c>
      <c r="E177" s="25" t="s">
        <v>13</v>
      </c>
      <c r="F177" s="31" t="s">
        <v>13</v>
      </c>
      <c r="G177" s="33" t="s">
        <v>13</v>
      </c>
      <c r="H177" s="25" t="s">
        <v>13</v>
      </c>
      <c r="I177" s="35">
        <v>0</v>
      </c>
      <c r="J177" s="35">
        <v>163960</v>
      </c>
      <c r="K177" s="37">
        <f>K176+I177-J177</f>
        <v>19282000.690000001</v>
      </c>
    </row>
    <row r="178" spans="2:11" ht="176.25" customHeight="1" x14ac:dyDescent="0.25">
      <c r="B178" s="15">
        <v>2129</v>
      </c>
      <c r="C178" s="16">
        <v>44789</v>
      </c>
      <c r="D178" s="20" t="s">
        <v>196</v>
      </c>
      <c r="E178" s="25" t="s">
        <v>13</v>
      </c>
      <c r="F178" s="25" t="s">
        <v>13</v>
      </c>
      <c r="G178" s="25" t="s">
        <v>13</v>
      </c>
      <c r="H178" s="25" t="s">
        <v>13</v>
      </c>
      <c r="I178" s="35">
        <v>0</v>
      </c>
      <c r="J178" s="35">
        <v>6700</v>
      </c>
      <c r="K178" s="37">
        <f>K177+I178-J178</f>
        <v>19275300.690000001</v>
      </c>
    </row>
    <row r="179" spans="2:11" ht="61.5" customHeight="1" x14ac:dyDescent="0.25">
      <c r="B179" s="15">
        <v>87009</v>
      </c>
      <c r="C179" s="16">
        <v>44790</v>
      </c>
      <c r="D179" s="20" t="s">
        <v>197</v>
      </c>
      <c r="E179" s="25"/>
      <c r="F179" s="25"/>
      <c r="G179" s="25"/>
      <c r="H179" s="25"/>
      <c r="I179" s="35">
        <v>0</v>
      </c>
      <c r="J179" s="35">
        <v>2787661.9</v>
      </c>
      <c r="K179" s="38">
        <f t="shared" ref="K179:K184" si="13">+K178+I179-J179</f>
        <v>16487638.790000001</v>
      </c>
    </row>
    <row r="180" spans="2:11" ht="63" x14ac:dyDescent="0.25">
      <c r="B180" s="15">
        <v>156</v>
      </c>
      <c r="C180" s="16">
        <v>44802</v>
      </c>
      <c r="D180" s="20" t="s">
        <v>198</v>
      </c>
      <c r="E180" s="18" t="s">
        <v>73</v>
      </c>
      <c r="F180" s="31">
        <v>3972</v>
      </c>
      <c r="G180" s="22">
        <v>56877.34</v>
      </c>
      <c r="H180" s="27">
        <v>7.7333699999999999</v>
      </c>
      <c r="I180" s="39">
        <f t="shared" ref="I180:I185" si="14">ROUND(G180*H180,2)</f>
        <v>439853.51</v>
      </c>
      <c r="J180" s="35">
        <v>0</v>
      </c>
      <c r="K180" s="38">
        <f t="shared" si="13"/>
        <v>16927492.300000001</v>
      </c>
    </row>
    <row r="181" spans="2:11" ht="63" x14ac:dyDescent="0.25">
      <c r="B181" s="15">
        <v>157</v>
      </c>
      <c r="C181" s="16">
        <v>44802</v>
      </c>
      <c r="D181" s="20" t="s">
        <v>199</v>
      </c>
      <c r="E181" s="18" t="s">
        <v>41</v>
      </c>
      <c r="F181" s="31">
        <v>260</v>
      </c>
      <c r="G181" s="22">
        <v>3404.53</v>
      </c>
      <c r="H181" s="27">
        <v>7.7298900000000001</v>
      </c>
      <c r="I181" s="39">
        <f t="shared" si="14"/>
        <v>26316.639999999999</v>
      </c>
      <c r="J181" s="35">
        <v>0</v>
      </c>
      <c r="K181" s="38">
        <f t="shared" si="13"/>
        <v>16953808.940000001</v>
      </c>
    </row>
    <row r="182" spans="2:11" ht="63" x14ac:dyDescent="0.25">
      <c r="B182" s="15">
        <v>158</v>
      </c>
      <c r="C182" s="16">
        <v>44802</v>
      </c>
      <c r="D182" s="20" t="s">
        <v>200</v>
      </c>
      <c r="E182" s="25" t="s">
        <v>45</v>
      </c>
      <c r="F182" s="31">
        <v>1302</v>
      </c>
      <c r="G182" s="32">
        <v>19530</v>
      </c>
      <c r="H182" s="27">
        <v>7.7298900000000001</v>
      </c>
      <c r="I182" s="39">
        <f t="shared" si="14"/>
        <v>150964.75</v>
      </c>
      <c r="J182" s="35">
        <v>0</v>
      </c>
      <c r="K182" s="38">
        <f t="shared" si="13"/>
        <v>17104773.690000001</v>
      </c>
    </row>
    <row r="183" spans="2:11" ht="47.25" x14ac:dyDescent="0.25">
      <c r="B183" s="15">
        <v>159</v>
      </c>
      <c r="C183" s="16">
        <v>44802</v>
      </c>
      <c r="D183" s="20" t="s">
        <v>201</v>
      </c>
      <c r="E183" s="25" t="s">
        <v>43</v>
      </c>
      <c r="F183" s="31">
        <v>1260</v>
      </c>
      <c r="G183" s="32">
        <v>18900</v>
      </c>
      <c r="H183" s="27">
        <v>7.7298900000000001</v>
      </c>
      <c r="I183" s="39">
        <f t="shared" si="14"/>
        <v>146094.92000000001</v>
      </c>
      <c r="J183" s="35">
        <v>0</v>
      </c>
      <c r="K183" s="38">
        <f t="shared" si="13"/>
        <v>17250868.610000003</v>
      </c>
    </row>
    <row r="184" spans="2:11" ht="47.25" x14ac:dyDescent="0.25">
      <c r="B184" s="15">
        <v>160</v>
      </c>
      <c r="C184" s="16">
        <v>44802</v>
      </c>
      <c r="D184" s="20" t="s">
        <v>202</v>
      </c>
      <c r="E184" s="25" t="s">
        <v>126</v>
      </c>
      <c r="F184" s="31">
        <v>2361</v>
      </c>
      <c r="G184" s="32">
        <v>33553.35</v>
      </c>
      <c r="H184" s="27">
        <v>7.7298900000000001</v>
      </c>
      <c r="I184" s="39">
        <f t="shared" si="14"/>
        <v>259363.7</v>
      </c>
      <c r="J184" s="35">
        <v>0</v>
      </c>
      <c r="K184" s="38">
        <f t="shared" si="13"/>
        <v>17510232.310000002</v>
      </c>
    </row>
    <row r="185" spans="2:11" ht="63" x14ac:dyDescent="0.25">
      <c r="B185" s="15">
        <v>164</v>
      </c>
      <c r="C185" s="16">
        <v>44806</v>
      </c>
      <c r="D185" s="20" t="s">
        <v>203</v>
      </c>
      <c r="E185" s="25" t="s">
        <v>49</v>
      </c>
      <c r="F185" s="31">
        <v>1148</v>
      </c>
      <c r="G185" s="22">
        <v>16998.189999999999</v>
      </c>
      <c r="H185" s="27">
        <v>7.7294600000000004</v>
      </c>
      <c r="I185" s="40">
        <f t="shared" si="14"/>
        <v>131386.82999999999</v>
      </c>
      <c r="J185" s="35">
        <v>0</v>
      </c>
      <c r="K185" s="41">
        <f>K184+I185-J185</f>
        <v>17641619.140000001</v>
      </c>
    </row>
    <row r="186" spans="2:11" ht="47.25" x14ac:dyDescent="0.25">
      <c r="B186" s="15">
        <v>165</v>
      </c>
      <c r="C186" s="16">
        <v>44806</v>
      </c>
      <c r="D186" s="20" t="s">
        <v>204</v>
      </c>
      <c r="E186" s="25" t="s">
        <v>19</v>
      </c>
      <c r="F186" s="31">
        <v>1013</v>
      </c>
      <c r="G186" s="32">
        <v>14787.53</v>
      </c>
      <c r="H186" s="27">
        <v>7.7284800000000002</v>
      </c>
      <c r="I186" s="40">
        <f t="shared" ref="I186:I222" si="15">ROUND(G186*H186,2)</f>
        <v>114285.13</v>
      </c>
      <c r="J186" s="35">
        <v>0</v>
      </c>
      <c r="K186" s="41">
        <f t="shared" ref="K186:K226" si="16">K185+I186-J186</f>
        <v>17755904.27</v>
      </c>
    </row>
    <row r="187" spans="2:11" ht="47.25" x14ac:dyDescent="0.25">
      <c r="B187" s="15">
        <v>166</v>
      </c>
      <c r="C187" s="16">
        <v>44806</v>
      </c>
      <c r="D187" s="20" t="s">
        <v>205</v>
      </c>
      <c r="E187" s="25" t="s">
        <v>31</v>
      </c>
      <c r="F187" s="31">
        <v>1879</v>
      </c>
      <c r="G187" s="32">
        <v>28185</v>
      </c>
      <c r="H187" s="27">
        <v>7.7284800000000002</v>
      </c>
      <c r="I187" s="40">
        <f t="shared" si="15"/>
        <v>217827.21</v>
      </c>
      <c r="J187" s="35">
        <v>0</v>
      </c>
      <c r="K187" s="41">
        <f t="shared" si="16"/>
        <v>17973731.48</v>
      </c>
    </row>
    <row r="188" spans="2:11" ht="63" x14ac:dyDescent="0.25">
      <c r="B188" s="15">
        <v>167</v>
      </c>
      <c r="C188" s="16">
        <v>44806</v>
      </c>
      <c r="D188" s="20" t="s">
        <v>206</v>
      </c>
      <c r="E188" s="18" t="s">
        <v>15</v>
      </c>
      <c r="F188" s="31">
        <v>1030</v>
      </c>
      <c r="G188" s="32">
        <v>15450</v>
      </c>
      <c r="H188" s="27">
        <v>7.7284800000000002</v>
      </c>
      <c r="I188" s="40">
        <f t="shared" si="15"/>
        <v>119405.02</v>
      </c>
      <c r="J188" s="35">
        <v>0</v>
      </c>
      <c r="K188" s="41">
        <f t="shared" si="16"/>
        <v>18093136.5</v>
      </c>
    </row>
    <row r="189" spans="2:11" ht="47.25" x14ac:dyDescent="0.25">
      <c r="B189" s="15">
        <v>168</v>
      </c>
      <c r="C189" s="16">
        <v>44806</v>
      </c>
      <c r="D189" s="20" t="s">
        <v>207</v>
      </c>
      <c r="E189" s="18" t="s">
        <v>17</v>
      </c>
      <c r="F189" s="31">
        <v>93</v>
      </c>
      <c r="G189" s="32">
        <v>1395</v>
      </c>
      <c r="H189" s="27">
        <v>7.73292</v>
      </c>
      <c r="I189" s="40">
        <f t="shared" si="15"/>
        <v>10787.42</v>
      </c>
      <c r="J189" s="35">
        <v>0</v>
      </c>
      <c r="K189" s="41">
        <f t="shared" si="16"/>
        <v>18103923.920000002</v>
      </c>
    </row>
    <row r="190" spans="2:11" ht="63" x14ac:dyDescent="0.25">
      <c r="B190" s="15">
        <v>169</v>
      </c>
      <c r="C190" s="16">
        <v>44806</v>
      </c>
      <c r="D190" s="20" t="s">
        <v>208</v>
      </c>
      <c r="E190" s="25" t="s">
        <v>37</v>
      </c>
      <c r="F190" s="31">
        <v>1065</v>
      </c>
      <c r="G190" s="32">
        <v>15975</v>
      </c>
      <c r="H190" s="27">
        <v>7.73292</v>
      </c>
      <c r="I190" s="40">
        <f t="shared" si="15"/>
        <v>123533.4</v>
      </c>
      <c r="J190" s="35">
        <v>0</v>
      </c>
      <c r="K190" s="41">
        <f t="shared" si="16"/>
        <v>18227457.32</v>
      </c>
    </row>
    <row r="191" spans="2:11" ht="63" x14ac:dyDescent="0.25">
      <c r="B191" s="15">
        <v>170</v>
      </c>
      <c r="C191" s="16">
        <v>44806</v>
      </c>
      <c r="D191" s="20" t="s">
        <v>209</v>
      </c>
      <c r="E191" s="25" t="s">
        <v>35</v>
      </c>
      <c r="F191" s="31">
        <v>384</v>
      </c>
      <c r="G191" s="32">
        <v>5760</v>
      </c>
      <c r="H191" s="27">
        <v>7.73292</v>
      </c>
      <c r="I191" s="40">
        <f t="shared" si="15"/>
        <v>44541.62</v>
      </c>
      <c r="J191" s="35">
        <v>0</v>
      </c>
      <c r="K191" s="41">
        <f t="shared" si="16"/>
        <v>18271998.940000001</v>
      </c>
    </row>
    <row r="192" spans="2:11" ht="54.75" customHeight="1" x14ac:dyDescent="0.25">
      <c r="B192" s="15">
        <v>171</v>
      </c>
      <c r="C192" s="16">
        <v>44806</v>
      </c>
      <c r="D192" s="20" t="s">
        <v>210</v>
      </c>
      <c r="E192" s="25" t="s">
        <v>25</v>
      </c>
      <c r="F192" s="31">
        <v>588</v>
      </c>
      <c r="G192" s="32">
        <v>8820</v>
      </c>
      <c r="H192" s="27">
        <v>7.73292</v>
      </c>
      <c r="I192" s="40">
        <f t="shared" si="15"/>
        <v>68204.350000000006</v>
      </c>
      <c r="J192" s="35">
        <v>0</v>
      </c>
      <c r="K192" s="41">
        <f t="shared" si="16"/>
        <v>18340203.290000003</v>
      </c>
    </row>
    <row r="193" spans="2:11" ht="67.5" customHeight="1" x14ac:dyDescent="0.25">
      <c r="B193" s="15">
        <v>172</v>
      </c>
      <c r="C193" s="16">
        <v>44806</v>
      </c>
      <c r="D193" s="20" t="s">
        <v>211</v>
      </c>
      <c r="E193" s="18" t="s">
        <v>33</v>
      </c>
      <c r="F193" s="31">
        <v>1324</v>
      </c>
      <c r="G193" s="32">
        <v>19835</v>
      </c>
      <c r="H193" s="27">
        <v>7.73292</v>
      </c>
      <c r="I193" s="40">
        <f t="shared" si="15"/>
        <v>153382.47</v>
      </c>
      <c r="J193" s="35">
        <v>0</v>
      </c>
      <c r="K193" s="41">
        <f t="shared" si="16"/>
        <v>18493585.760000002</v>
      </c>
    </row>
    <row r="194" spans="2:11" ht="72.75" customHeight="1" x14ac:dyDescent="0.25">
      <c r="B194" s="15">
        <v>173</v>
      </c>
      <c r="C194" s="16">
        <v>44806</v>
      </c>
      <c r="D194" s="103" t="s">
        <v>212</v>
      </c>
      <c r="E194" s="25" t="s">
        <v>39</v>
      </c>
      <c r="F194" s="31">
        <v>628</v>
      </c>
      <c r="G194" s="32">
        <v>9283.9</v>
      </c>
      <c r="H194" s="27">
        <v>7.73292</v>
      </c>
      <c r="I194" s="40">
        <f t="shared" si="15"/>
        <v>71791.66</v>
      </c>
      <c r="J194" s="35">
        <v>0</v>
      </c>
      <c r="K194" s="41">
        <f t="shared" si="16"/>
        <v>18565377.420000002</v>
      </c>
    </row>
    <row r="195" spans="2:11" ht="51" customHeight="1" x14ac:dyDescent="0.25">
      <c r="B195" s="15">
        <v>174</v>
      </c>
      <c r="C195" s="16">
        <v>44806</v>
      </c>
      <c r="D195" s="20" t="s">
        <v>213</v>
      </c>
      <c r="E195" s="18" t="s">
        <v>23</v>
      </c>
      <c r="F195" s="31">
        <v>1155</v>
      </c>
      <c r="G195" s="32">
        <v>16388.650000000001</v>
      </c>
      <c r="H195" s="27">
        <v>7.7332999999999998</v>
      </c>
      <c r="I195" s="40">
        <f t="shared" si="15"/>
        <v>126738.35</v>
      </c>
      <c r="J195" s="35">
        <v>0</v>
      </c>
      <c r="K195" s="41">
        <f t="shared" si="16"/>
        <v>18692115.770000003</v>
      </c>
    </row>
    <row r="196" spans="2:11" ht="51" customHeight="1" x14ac:dyDescent="0.25">
      <c r="B196" s="15">
        <v>175</v>
      </c>
      <c r="C196" s="16">
        <v>44806</v>
      </c>
      <c r="D196" s="20" t="s">
        <v>214</v>
      </c>
      <c r="E196" s="25" t="s">
        <v>27</v>
      </c>
      <c r="F196" s="31">
        <v>1094</v>
      </c>
      <c r="G196" s="32">
        <v>15657.51</v>
      </c>
      <c r="H196" s="27">
        <v>7.7332999999999998</v>
      </c>
      <c r="I196" s="40">
        <f t="shared" si="15"/>
        <v>121084.22</v>
      </c>
      <c r="J196" s="35">
        <v>0</v>
      </c>
      <c r="K196" s="41">
        <f t="shared" si="16"/>
        <v>18813199.990000002</v>
      </c>
    </row>
    <row r="197" spans="2:11" ht="52.5" customHeight="1" x14ac:dyDescent="0.25">
      <c r="B197" s="15">
        <v>176</v>
      </c>
      <c r="C197" s="16">
        <v>44806</v>
      </c>
      <c r="D197" s="20" t="s">
        <v>215</v>
      </c>
      <c r="E197" s="25" t="s">
        <v>29</v>
      </c>
      <c r="F197" s="31">
        <v>863</v>
      </c>
      <c r="G197" s="32">
        <v>12945</v>
      </c>
      <c r="H197" s="27">
        <v>7.7332999999999998</v>
      </c>
      <c r="I197" s="40">
        <f t="shared" si="15"/>
        <v>100107.57</v>
      </c>
      <c r="J197" s="35">
        <v>0</v>
      </c>
      <c r="K197" s="41">
        <f t="shared" si="16"/>
        <v>18913307.560000002</v>
      </c>
    </row>
    <row r="198" spans="2:11" ht="53.25" customHeight="1" x14ac:dyDescent="0.25">
      <c r="B198" s="15">
        <v>177</v>
      </c>
      <c r="C198" s="16">
        <v>44806</v>
      </c>
      <c r="D198" s="20" t="s">
        <v>216</v>
      </c>
      <c r="E198" s="25" t="s">
        <v>51</v>
      </c>
      <c r="F198" s="31">
        <v>1491</v>
      </c>
      <c r="G198" s="32">
        <v>21222.26</v>
      </c>
      <c r="H198" s="27">
        <v>7.7332999999999998</v>
      </c>
      <c r="I198" s="40">
        <f t="shared" si="15"/>
        <v>164118.1</v>
      </c>
      <c r="J198" s="35">
        <v>0</v>
      </c>
      <c r="K198" s="41">
        <f t="shared" si="16"/>
        <v>19077425.660000004</v>
      </c>
    </row>
    <row r="199" spans="2:11" x14ac:dyDescent="0.25">
      <c r="B199" s="15"/>
      <c r="C199" s="16"/>
      <c r="D199" s="20" t="s">
        <v>310</v>
      </c>
      <c r="E199" s="25"/>
      <c r="F199" s="31">
        <f>SUM(F175:F198)</f>
        <v>180605</v>
      </c>
      <c r="G199" s="32"/>
      <c r="H199" s="27"/>
      <c r="I199" s="102">
        <f>SUM(I175:I198)</f>
        <v>20497826.660000004</v>
      </c>
      <c r="J199" s="102">
        <f>SUM(J175:J198)</f>
        <v>13249216.25</v>
      </c>
      <c r="K199" s="41">
        <f>K198</f>
        <v>19077425.660000004</v>
      </c>
    </row>
    <row r="200" spans="2:11" x14ac:dyDescent="0.25">
      <c r="B200" s="15"/>
      <c r="C200" s="16"/>
      <c r="D200" s="20" t="s">
        <v>311</v>
      </c>
      <c r="E200" s="25"/>
      <c r="F200" s="31">
        <f>F199</f>
        <v>180605</v>
      </c>
      <c r="G200" s="32"/>
      <c r="H200" s="27"/>
      <c r="I200" s="97">
        <f>I199</f>
        <v>20497826.660000004</v>
      </c>
      <c r="J200" s="101">
        <f>J199</f>
        <v>13249216.25</v>
      </c>
      <c r="K200" s="41">
        <f>K199</f>
        <v>19077425.660000004</v>
      </c>
    </row>
    <row r="201" spans="2:11" ht="47.25" x14ac:dyDescent="0.25">
      <c r="B201" s="15">
        <v>178</v>
      </c>
      <c r="C201" s="16">
        <v>44806</v>
      </c>
      <c r="D201" s="20" t="s">
        <v>217</v>
      </c>
      <c r="E201" s="25" t="s">
        <v>21</v>
      </c>
      <c r="F201" s="31">
        <v>1803</v>
      </c>
      <c r="G201" s="32">
        <v>26256.400000000001</v>
      </c>
      <c r="H201" s="27">
        <v>7.7332999999999998</v>
      </c>
      <c r="I201" s="40">
        <f t="shared" si="15"/>
        <v>203048.62</v>
      </c>
      <c r="J201" s="35">
        <v>0</v>
      </c>
      <c r="K201" s="41">
        <f>K198+I201-J201</f>
        <v>19280474.280000005</v>
      </c>
    </row>
    <row r="202" spans="2:11" ht="47.25" x14ac:dyDescent="0.25">
      <c r="B202" s="15">
        <v>179</v>
      </c>
      <c r="C202" s="16">
        <v>44825</v>
      </c>
      <c r="D202" s="20" t="s">
        <v>218</v>
      </c>
      <c r="E202" s="25" t="s">
        <v>23</v>
      </c>
      <c r="F202" s="31">
        <v>1307</v>
      </c>
      <c r="G202" s="32">
        <v>18870.39</v>
      </c>
      <c r="H202" s="27">
        <v>7.74268</v>
      </c>
      <c r="I202" s="40">
        <f t="shared" si="15"/>
        <v>146107.39000000001</v>
      </c>
      <c r="J202" s="35">
        <v>0</v>
      </c>
      <c r="K202" s="41">
        <f t="shared" si="16"/>
        <v>19426581.670000006</v>
      </c>
    </row>
    <row r="203" spans="2:11" ht="47.25" x14ac:dyDescent="0.25">
      <c r="B203" s="15">
        <v>180</v>
      </c>
      <c r="C203" s="16">
        <v>44825</v>
      </c>
      <c r="D203" s="20" t="s">
        <v>219</v>
      </c>
      <c r="E203" s="25" t="s">
        <v>21</v>
      </c>
      <c r="F203" s="31">
        <v>1678</v>
      </c>
      <c r="G203" s="32">
        <v>24439.65</v>
      </c>
      <c r="H203" s="27">
        <v>7.74268</v>
      </c>
      <c r="I203" s="40">
        <f t="shared" si="15"/>
        <v>189228.39</v>
      </c>
      <c r="J203" s="35">
        <v>0</v>
      </c>
      <c r="K203" s="41">
        <f t="shared" si="16"/>
        <v>19615810.060000006</v>
      </c>
    </row>
    <row r="204" spans="2:11" ht="60.75" customHeight="1" x14ac:dyDescent="0.25">
      <c r="B204" s="15">
        <v>181</v>
      </c>
      <c r="C204" s="16">
        <v>44825</v>
      </c>
      <c r="D204" s="20" t="s">
        <v>220</v>
      </c>
      <c r="E204" s="25" t="s">
        <v>33</v>
      </c>
      <c r="F204" s="31">
        <v>1924</v>
      </c>
      <c r="G204" s="32">
        <v>28835</v>
      </c>
      <c r="H204" s="27">
        <v>7.74268</v>
      </c>
      <c r="I204" s="40">
        <f t="shared" si="15"/>
        <v>223260.18</v>
      </c>
      <c r="J204" s="35">
        <v>0</v>
      </c>
      <c r="K204" s="41">
        <f t="shared" si="16"/>
        <v>19839070.240000006</v>
      </c>
    </row>
    <row r="205" spans="2:11" ht="60.75" customHeight="1" x14ac:dyDescent="0.25">
      <c r="B205" s="15">
        <v>182</v>
      </c>
      <c r="C205" s="16">
        <v>44825</v>
      </c>
      <c r="D205" s="20" t="s">
        <v>221</v>
      </c>
      <c r="E205" s="25" t="s">
        <v>66</v>
      </c>
      <c r="F205" s="31">
        <v>22</v>
      </c>
      <c r="G205" s="32">
        <v>330</v>
      </c>
      <c r="H205" s="27">
        <v>7.74268</v>
      </c>
      <c r="I205" s="40">
        <f t="shared" si="15"/>
        <v>2555.08</v>
      </c>
      <c r="J205" s="35">
        <v>0</v>
      </c>
      <c r="K205" s="41">
        <f t="shared" si="16"/>
        <v>19841625.320000004</v>
      </c>
    </row>
    <row r="206" spans="2:11" ht="57.75" customHeight="1" x14ac:dyDescent="0.25">
      <c r="B206" s="15">
        <v>183</v>
      </c>
      <c r="C206" s="16">
        <v>44825</v>
      </c>
      <c r="D206" s="20" t="s">
        <v>222</v>
      </c>
      <c r="E206" s="25" t="s">
        <v>37</v>
      </c>
      <c r="F206" s="31">
        <v>965</v>
      </c>
      <c r="G206" s="32">
        <v>14475</v>
      </c>
      <c r="H206" s="27">
        <v>7.7575500000000002</v>
      </c>
      <c r="I206" s="40">
        <f t="shared" si="15"/>
        <v>112290.54</v>
      </c>
      <c r="J206" s="35">
        <v>0</v>
      </c>
      <c r="K206" s="41">
        <f t="shared" si="16"/>
        <v>19953915.860000003</v>
      </c>
    </row>
    <row r="207" spans="2:11" ht="60" customHeight="1" x14ac:dyDescent="0.25">
      <c r="B207" s="15">
        <v>184</v>
      </c>
      <c r="C207" s="16">
        <v>44825</v>
      </c>
      <c r="D207" s="20" t="s">
        <v>223</v>
      </c>
      <c r="E207" s="25" t="s">
        <v>15</v>
      </c>
      <c r="F207" s="31">
        <v>1125</v>
      </c>
      <c r="G207" s="32">
        <v>16875</v>
      </c>
      <c r="H207" s="27">
        <v>7.7584200000000001</v>
      </c>
      <c r="I207" s="40">
        <f t="shared" si="15"/>
        <v>130923.34</v>
      </c>
      <c r="J207" s="35">
        <v>0</v>
      </c>
      <c r="K207" s="41">
        <f t="shared" si="16"/>
        <v>20084839.200000003</v>
      </c>
    </row>
    <row r="208" spans="2:11" ht="60" customHeight="1" x14ac:dyDescent="0.25">
      <c r="B208" s="15">
        <v>185</v>
      </c>
      <c r="C208" s="16">
        <v>44825</v>
      </c>
      <c r="D208" s="20" t="s">
        <v>224</v>
      </c>
      <c r="E208" s="25" t="s">
        <v>17</v>
      </c>
      <c r="F208" s="31">
        <v>29</v>
      </c>
      <c r="G208" s="32">
        <v>435</v>
      </c>
      <c r="H208" s="27">
        <v>7.7575500000000002</v>
      </c>
      <c r="I208" s="40">
        <f t="shared" si="15"/>
        <v>3374.53</v>
      </c>
      <c r="J208" s="35">
        <v>0</v>
      </c>
      <c r="K208" s="41">
        <f t="shared" si="16"/>
        <v>20088213.730000004</v>
      </c>
    </row>
    <row r="209" spans="2:11" ht="60.75" customHeight="1" x14ac:dyDescent="0.25">
      <c r="B209" s="15">
        <v>186</v>
      </c>
      <c r="C209" s="16">
        <v>44825</v>
      </c>
      <c r="D209" s="20" t="s">
        <v>225</v>
      </c>
      <c r="E209" s="25" t="s">
        <v>73</v>
      </c>
      <c r="F209" s="31">
        <v>1890</v>
      </c>
      <c r="G209" s="32">
        <v>27162.25</v>
      </c>
      <c r="H209" s="27">
        <v>7.7575500000000002</v>
      </c>
      <c r="I209" s="40">
        <f t="shared" si="15"/>
        <v>210712.51</v>
      </c>
      <c r="J209" s="35">
        <v>0</v>
      </c>
      <c r="K209" s="41">
        <f t="shared" si="16"/>
        <v>20298926.240000006</v>
      </c>
    </row>
    <row r="210" spans="2:11" ht="61.5" customHeight="1" x14ac:dyDescent="0.25">
      <c r="B210" s="15">
        <v>187</v>
      </c>
      <c r="C210" s="16">
        <v>44825</v>
      </c>
      <c r="D210" s="20" t="s">
        <v>226</v>
      </c>
      <c r="E210" s="25" t="s">
        <v>25</v>
      </c>
      <c r="F210" s="31">
        <v>721</v>
      </c>
      <c r="G210" s="32">
        <v>10815</v>
      </c>
      <c r="H210" s="27">
        <v>7.7575500000000002</v>
      </c>
      <c r="I210" s="40">
        <f t="shared" si="15"/>
        <v>83897.9</v>
      </c>
      <c r="J210" s="35">
        <v>0</v>
      </c>
      <c r="K210" s="41">
        <f t="shared" si="16"/>
        <v>20382824.140000004</v>
      </c>
    </row>
    <row r="211" spans="2:11" ht="63" x14ac:dyDescent="0.25">
      <c r="B211" s="15">
        <v>188</v>
      </c>
      <c r="C211" s="16">
        <v>44825</v>
      </c>
      <c r="D211" s="20" t="s">
        <v>227</v>
      </c>
      <c r="E211" s="25" t="s">
        <v>49</v>
      </c>
      <c r="F211" s="31">
        <v>1087</v>
      </c>
      <c r="G211" s="32">
        <v>16087.02</v>
      </c>
      <c r="H211" s="27">
        <v>7.7575500000000002</v>
      </c>
      <c r="I211" s="40">
        <f t="shared" si="15"/>
        <v>124795.86</v>
      </c>
      <c r="J211" s="35">
        <v>0</v>
      </c>
      <c r="K211" s="41">
        <f t="shared" si="16"/>
        <v>20507620.000000004</v>
      </c>
    </row>
    <row r="212" spans="2:11" ht="47.25" x14ac:dyDescent="0.25">
      <c r="B212" s="15">
        <v>189</v>
      </c>
      <c r="C212" s="16">
        <v>44825</v>
      </c>
      <c r="D212" s="20" t="s">
        <v>228</v>
      </c>
      <c r="E212" s="25" t="s">
        <v>27</v>
      </c>
      <c r="F212" s="31">
        <v>795</v>
      </c>
      <c r="G212" s="32">
        <v>11177.89</v>
      </c>
      <c r="H212" s="27">
        <v>7.7575500000000002</v>
      </c>
      <c r="I212" s="40">
        <f t="shared" si="15"/>
        <v>86713.04</v>
      </c>
      <c r="J212" s="35">
        <v>0</v>
      </c>
      <c r="K212" s="41">
        <f t="shared" si="16"/>
        <v>20594333.040000003</v>
      </c>
    </row>
    <row r="213" spans="2:11" ht="63" x14ac:dyDescent="0.25">
      <c r="B213" s="15">
        <v>190</v>
      </c>
      <c r="C213" s="16">
        <v>44825</v>
      </c>
      <c r="D213" s="20" t="s">
        <v>229</v>
      </c>
      <c r="E213" s="25" t="s">
        <v>39</v>
      </c>
      <c r="F213" s="31">
        <v>692</v>
      </c>
      <c r="G213" s="32">
        <v>10218</v>
      </c>
      <c r="H213" s="27">
        <v>7.7575500000000002</v>
      </c>
      <c r="I213" s="40">
        <f t="shared" si="15"/>
        <v>79266.649999999994</v>
      </c>
      <c r="J213" s="35">
        <v>0</v>
      </c>
      <c r="K213" s="41">
        <f t="shared" si="16"/>
        <v>20673599.690000001</v>
      </c>
    </row>
    <row r="214" spans="2:11" ht="47.25" x14ac:dyDescent="0.25">
      <c r="B214" s="15">
        <v>191</v>
      </c>
      <c r="C214" s="16">
        <v>44825</v>
      </c>
      <c r="D214" s="20" t="s">
        <v>230</v>
      </c>
      <c r="E214" s="25" t="s">
        <v>51</v>
      </c>
      <c r="F214" s="31">
        <v>1828</v>
      </c>
      <c r="G214" s="32">
        <v>26511.97</v>
      </c>
      <c r="H214" s="27">
        <v>7.7584200000000001</v>
      </c>
      <c r="I214" s="40">
        <f t="shared" si="15"/>
        <v>205691</v>
      </c>
      <c r="J214" s="35">
        <v>0</v>
      </c>
      <c r="K214" s="41">
        <f t="shared" si="16"/>
        <v>20879290.690000001</v>
      </c>
    </row>
    <row r="215" spans="2:11" ht="63" x14ac:dyDescent="0.25">
      <c r="B215" s="15">
        <v>192</v>
      </c>
      <c r="C215" s="16">
        <v>44825</v>
      </c>
      <c r="D215" s="20" t="s">
        <v>231</v>
      </c>
      <c r="E215" s="25" t="s">
        <v>35</v>
      </c>
      <c r="F215" s="31">
        <v>619</v>
      </c>
      <c r="G215" s="32">
        <v>9285</v>
      </c>
      <c r="H215" s="27">
        <v>7.7584200000000001</v>
      </c>
      <c r="I215" s="40">
        <f t="shared" si="15"/>
        <v>72036.929999999993</v>
      </c>
      <c r="J215" s="35">
        <v>0</v>
      </c>
      <c r="K215" s="41">
        <f t="shared" si="16"/>
        <v>20951327.620000001</v>
      </c>
    </row>
    <row r="216" spans="2:11" ht="47.25" x14ac:dyDescent="0.25">
      <c r="B216" s="15">
        <v>193</v>
      </c>
      <c r="C216" s="16">
        <v>44825</v>
      </c>
      <c r="D216" s="20" t="s">
        <v>232</v>
      </c>
      <c r="E216" s="25" t="s">
        <v>19</v>
      </c>
      <c r="F216" s="31">
        <v>1342</v>
      </c>
      <c r="G216" s="32">
        <v>19818.07</v>
      </c>
      <c r="H216" s="27">
        <v>7.7584200000000001</v>
      </c>
      <c r="I216" s="40">
        <f t="shared" si="15"/>
        <v>153756.91</v>
      </c>
      <c r="J216" s="35">
        <v>0</v>
      </c>
      <c r="K216" s="41">
        <f t="shared" si="16"/>
        <v>21105084.530000001</v>
      </c>
    </row>
    <row r="217" spans="2:11" ht="63" x14ac:dyDescent="0.25">
      <c r="B217" s="15">
        <v>194</v>
      </c>
      <c r="C217" s="16">
        <v>44825</v>
      </c>
      <c r="D217" s="20" t="s">
        <v>233</v>
      </c>
      <c r="E217" s="25" t="s">
        <v>41</v>
      </c>
      <c r="F217" s="31">
        <v>330</v>
      </c>
      <c r="G217" s="32">
        <v>4484.79</v>
      </c>
      <c r="H217" s="27">
        <v>7.7575500000000002</v>
      </c>
      <c r="I217" s="40">
        <f t="shared" si="15"/>
        <v>34790.980000000003</v>
      </c>
      <c r="J217" s="35">
        <v>0</v>
      </c>
      <c r="K217" s="41">
        <f t="shared" si="16"/>
        <v>21139875.510000002</v>
      </c>
    </row>
    <row r="218" spans="2:11" ht="47.25" x14ac:dyDescent="0.25">
      <c r="B218" s="15">
        <v>195</v>
      </c>
      <c r="C218" s="16">
        <v>44825</v>
      </c>
      <c r="D218" s="20" t="s">
        <v>234</v>
      </c>
      <c r="E218" s="25" t="s">
        <v>29</v>
      </c>
      <c r="F218" s="31">
        <v>1015</v>
      </c>
      <c r="G218" s="32">
        <v>15225</v>
      </c>
      <c r="H218" s="27">
        <v>7.7584200000000001</v>
      </c>
      <c r="I218" s="40">
        <f t="shared" si="15"/>
        <v>118121.94</v>
      </c>
      <c r="J218" s="35">
        <v>0</v>
      </c>
      <c r="K218" s="41">
        <f t="shared" si="16"/>
        <v>21257997.450000003</v>
      </c>
    </row>
    <row r="219" spans="2:11" ht="47.25" x14ac:dyDescent="0.25">
      <c r="B219" s="15">
        <v>196</v>
      </c>
      <c r="C219" s="16">
        <v>44826</v>
      </c>
      <c r="D219" s="20" t="s">
        <v>235</v>
      </c>
      <c r="E219" s="25" t="s">
        <v>31</v>
      </c>
      <c r="F219" s="31">
        <v>2496</v>
      </c>
      <c r="G219" s="32">
        <v>37440</v>
      </c>
      <c r="H219" s="27">
        <v>7.7789299999999999</v>
      </c>
      <c r="I219" s="40">
        <f t="shared" si="15"/>
        <v>291243.14</v>
      </c>
      <c r="J219" s="35">
        <v>0</v>
      </c>
      <c r="K219" s="41">
        <f t="shared" si="16"/>
        <v>21549240.590000004</v>
      </c>
    </row>
    <row r="220" spans="2:11" ht="63" x14ac:dyDescent="0.25">
      <c r="B220" s="15">
        <v>197</v>
      </c>
      <c r="C220" s="16">
        <v>44826</v>
      </c>
      <c r="D220" s="20" t="s">
        <v>236</v>
      </c>
      <c r="E220" s="25" t="s">
        <v>45</v>
      </c>
      <c r="F220" s="31">
        <v>1531</v>
      </c>
      <c r="G220" s="32">
        <v>22965</v>
      </c>
      <c r="H220" s="27">
        <v>7.7877400000000003</v>
      </c>
      <c r="I220" s="40">
        <f t="shared" si="15"/>
        <v>178845.45</v>
      </c>
      <c r="J220" s="35">
        <v>0</v>
      </c>
      <c r="K220" s="41">
        <f t="shared" si="16"/>
        <v>21728086.040000003</v>
      </c>
    </row>
    <row r="221" spans="2:11" ht="47.25" x14ac:dyDescent="0.25">
      <c r="B221" s="15">
        <v>198</v>
      </c>
      <c r="C221" s="16">
        <v>44826</v>
      </c>
      <c r="D221" s="20" t="s">
        <v>237</v>
      </c>
      <c r="E221" s="25" t="s">
        <v>126</v>
      </c>
      <c r="F221" s="31">
        <v>2806</v>
      </c>
      <c r="G221" s="32">
        <v>40285</v>
      </c>
      <c r="H221" s="27">
        <v>7.7877400000000003</v>
      </c>
      <c r="I221" s="40">
        <f t="shared" si="15"/>
        <v>313729.11</v>
      </c>
      <c r="J221" s="35">
        <v>0</v>
      </c>
      <c r="K221" s="41">
        <f t="shared" si="16"/>
        <v>22041815.150000002</v>
      </c>
    </row>
    <row r="222" spans="2:11" ht="47.25" x14ac:dyDescent="0.25">
      <c r="B222" s="15">
        <v>199</v>
      </c>
      <c r="C222" s="16">
        <v>44830</v>
      </c>
      <c r="D222" s="20" t="s">
        <v>238</v>
      </c>
      <c r="E222" s="25" t="s">
        <v>43</v>
      </c>
      <c r="F222" s="31">
        <v>1389</v>
      </c>
      <c r="G222" s="32">
        <v>20835</v>
      </c>
      <c r="H222" s="27">
        <v>7.7877400000000003</v>
      </c>
      <c r="I222" s="40">
        <f t="shared" si="15"/>
        <v>162257.56</v>
      </c>
      <c r="J222" s="35">
        <v>0</v>
      </c>
      <c r="K222" s="41">
        <f t="shared" si="16"/>
        <v>22204072.710000001</v>
      </c>
    </row>
    <row r="223" spans="2:11" ht="107.25" customHeight="1" x14ac:dyDescent="0.25">
      <c r="B223" s="15">
        <v>2689</v>
      </c>
      <c r="C223" s="16">
        <v>44832</v>
      </c>
      <c r="D223" s="43" t="s">
        <v>239</v>
      </c>
      <c r="E223" s="25" t="s">
        <v>13</v>
      </c>
      <c r="F223" s="25" t="s">
        <v>13</v>
      </c>
      <c r="G223" s="25" t="s">
        <v>13</v>
      </c>
      <c r="H223" s="25" t="s">
        <v>13</v>
      </c>
      <c r="I223" s="44">
        <v>0</v>
      </c>
      <c r="J223" s="35">
        <v>153633</v>
      </c>
      <c r="K223" s="41">
        <f t="shared" si="16"/>
        <v>22050439.710000001</v>
      </c>
    </row>
    <row r="224" spans="2:11" ht="81" customHeight="1" x14ac:dyDescent="0.25">
      <c r="B224" s="15">
        <v>87275</v>
      </c>
      <c r="C224" s="45">
        <v>44833</v>
      </c>
      <c r="D224" s="42" t="s">
        <v>240</v>
      </c>
      <c r="E224" s="25" t="s">
        <v>13</v>
      </c>
      <c r="F224" s="25" t="s">
        <v>13</v>
      </c>
      <c r="G224" s="25" t="s">
        <v>13</v>
      </c>
      <c r="H224" s="25" t="s">
        <v>13</v>
      </c>
      <c r="I224" s="44">
        <v>0</v>
      </c>
      <c r="J224" s="35">
        <v>1441342.08</v>
      </c>
      <c r="K224" s="41">
        <f t="shared" si="16"/>
        <v>20609097.630000003</v>
      </c>
    </row>
    <row r="225" spans="2:11" ht="96" customHeight="1" x14ac:dyDescent="0.25">
      <c r="B225" s="15">
        <v>87009</v>
      </c>
      <c r="C225" s="45">
        <v>44833</v>
      </c>
      <c r="D225" s="42" t="s">
        <v>241</v>
      </c>
      <c r="E225" s="25" t="s">
        <v>13</v>
      </c>
      <c r="F225" s="25" t="s">
        <v>13</v>
      </c>
      <c r="G225" s="25" t="s">
        <v>13</v>
      </c>
      <c r="H225" s="25" t="s">
        <v>13</v>
      </c>
      <c r="I225" s="40">
        <v>1441342.9</v>
      </c>
      <c r="J225" s="44">
        <v>0</v>
      </c>
      <c r="K225" s="41">
        <f t="shared" si="16"/>
        <v>22050440.530000001</v>
      </c>
    </row>
    <row r="226" spans="2:11" ht="47.25" x14ac:dyDescent="0.25">
      <c r="B226" s="15">
        <v>87245</v>
      </c>
      <c r="C226" s="45">
        <v>44833</v>
      </c>
      <c r="D226" s="20" t="s">
        <v>242</v>
      </c>
      <c r="E226" s="25" t="s">
        <v>13</v>
      </c>
      <c r="F226" s="25" t="s">
        <v>13</v>
      </c>
      <c r="G226" s="25" t="s">
        <v>13</v>
      </c>
      <c r="H226" s="25" t="s">
        <v>13</v>
      </c>
      <c r="I226" s="44">
        <v>0</v>
      </c>
      <c r="J226" s="35">
        <v>3396606</v>
      </c>
      <c r="K226" s="41">
        <f t="shared" si="16"/>
        <v>18653834.530000001</v>
      </c>
    </row>
    <row r="227" spans="2:11" x14ac:dyDescent="0.25">
      <c r="B227" s="15"/>
      <c r="C227" s="45"/>
      <c r="D227" s="20" t="s">
        <v>310</v>
      </c>
      <c r="E227" s="25"/>
      <c r="F227" s="29">
        <f>SUM(F200:F226)</f>
        <v>207999</v>
      </c>
      <c r="G227" s="25"/>
      <c r="H227" s="25"/>
      <c r="I227" s="97">
        <f>SUM(I200:I226)</f>
        <v>25065816.609999999</v>
      </c>
      <c r="J227" s="97">
        <f>SUM(J200:J226)</f>
        <v>18240797.329999998</v>
      </c>
      <c r="K227" s="41">
        <f>K226</f>
        <v>18653834.530000001</v>
      </c>
    </row>
    <row r="228" spans="2:11" x14ac:dyDescent="0.25">
      <c r="B228" s="15"/>
      <c r="C228" s="45"/>
      <c r="D228" s="20" t="s">
        <v>311</v>
      </c>
      <c r="E228" s="25"/>
      <c r="F228" s="29">
        <f>F227</f>
        <v>207999</v>
      </c>
      <c r="G228" s="25"/>
      <c r="H228" s="25"/>
      <c r="I228" s="49">
        <f>I227</f>
        <v>25065816.609999999</v>
      </c>
      <c r="J228" s="101">
        <f>J227</f>
        <v>18240797.329999998</v>
      </c>
      <c r="K228" s="41">
        <f>K227</f>
        <v>18653834.530000001</v>
      </c>
    </row>
    <row r="229" spans="2:11" ht="67.5" customHeight="1" x14ac:dyDescent="0.25">
      <c r="B229" s="15">
        <v>201</v>
      </c>
      <c r="C229" s="16">
        <v>44847</v>
      </c>
      <c r="D229" s="20" t="s">
        <v>243</v>
      </c>
      <c r="E229" s="25" t="s">
        <v>35</v>
      </c>
      <c r="F229" s="31">
        <v>189</v>
      </c>
      <c r="G229" s="32">
        <v>2835</v>
      </c>
      <c r="H229" s="27">
        <v>7.9096299999999999</v>
      </c>
      <c r="I229" s="40">
        <f>ROUND(G229*H229,2)</f>
        <v>22423.8</v>
      </c>
      <c r="J229" s="35">
        <v>0</v>
      </c>
      <c r="K229" s="41">
        <f>K226+I229-J229</f>
        <v>18676258.330000002</v>
      </c>
    </row>
    <row r="230" spans="2:11" ht="69.75" customHeight="1" x14ac:dyDescent="0.25">
      <c r="B230" s="15">
        <v>202</v>
      </c>
      <c r="C230" s="16">
        <v>44847</v>
      </c>
      <c r="D230" s="20" t="s">
        <v>244</v>
      </c>
      <c r="E230" s="25" t="s">
        <v>49</v>
      </c>
      <c r="F230" s="21">
        <v>317</v>
      </c>
      <c r="G230" s="46">
        <v>4537.2299999999996</v>
      </c>
      <c r="H230" s="27">
        <v>7.9096299999999999</v>
      </c>
      <c r="I230" s="40">
        <f t="shared" ref="I230:I247" si="17">ROUND(G230*H230,2)</f>
        <v>35887.81</v>
      </c>
      <c r="J230" s="35">
        <v>0</v>
      </c>
      <c r="K230" s="41">
        <f>K229+I230-J230</f>
        <v>18712146.140000001</v>
      </c>
    </row>
    <row r="231" spans="2:11" ht="63" x14ac:dyDescent="0.25">
      <c r="B231" s="15">
        <v>203</v>
      </c>
      <c r="C231" s="16">
        <v>44847</v>
      </c>
      <c r="D231" s="20" t="s">
        <v>245</v>
      </c>
      <c r="E231" s="25" t="s">
        <v>25</v>
      </c>
      <c r="F231" s="21">
        <v>328</v>
      </c>
      <c r="G231" s="46">
        <v>4920</v>
      </c>
      <c r="H231" s="27">
        <v>7.9096299999999999</v>
      </c>
      <c r="I231" s="40">
        <f t="shared" si="17"/>
        <v>38915.379999999997</v>
      </c>
      <c r="J231" s="35">
        <v>0</v>
      </c>
      <c r="K231" s="41">
        <f t="shared" ref="K231:K248" si="18">K230+I231-J231</f>
        <v>18751061.52</v>
      </c>
    </row>
    <row r="232" spans="2:11" ht="63" x14ac:dyDescent="0.25">
      <c r="B232" s="15">
        <v>204</v>
      </c>
      <c r="C232" s="16">
        <v>44847</v>
      </c>
      <c r="D232" s="20" t="s">
        <v>246</v>
      </c>
      <c r="E232" s="18" t="s">
        <v>37</v>
      </c>
      <c r="F232" s="21">
        <v>488</v>
      </c>
      <c r="G232" s="46">
        <v>7320</v>
      </c>
      <c r="H232" s="27">
        <v>7.9096299999999999</v>
      </c>
      <c r="I232" s="40">
        <f t="shared" si="17"/>
        <v>57898.49</v>
      </c>
      <c r="J232" s="35">
        <v>0</v>
      </c>
      <c r="K232" s="41">
        <f t="shared" si="18"/>
        <v>18808960.009999998</v>
      </c>
    </row>
    <row r="233" spans="2:11" ht="69" customHeight="1" x14ac:dyDescent="0.25">
      <c r="B233" s="15">
        <v>205</v>
      </c>
      <c r="C233" s="16">
        <v>44847</v>
      </c>
      <c r="D233" s="20" t="s">
        <v>247</v>
      </c>
      <c r="E233" s="18" t="s">
        <v>23</v>
      </c>
      <c r="F233" s="21">
        <v>425</v>
      </c>
      <c r="G233" s="46">
        <v>5560.16</v>
      </c>
      <c r="H233" s="27">
        <v>7.9096299999999999</v>
      </c>
      <c r="I233" s="40">
        <f t="shared" si="17"/>
        <v>43978.81</v>
      </c>
      <c r="J233" s="35">
        <v>0</v>
      </c>
      <c r="K233" s="41">
        <f t="shared" si="18"/>
        <v>18852938.819999997</v>
      </c>
    </row>
    <row r="234" spans="2:11" ht="66" customHeight="1" x14ac:dyDescent="0.25">
      <c r="B234" s="15">
        <v>206</v>
      </c>
      <c r="C234" s="16">
        <v>44847</v>
      </c>
      <c r="D234" s="20" t="s">
        <v>248</v>
      </c>
      <c r="E234" s="25" t="s">
        <v>51</v>
      </c>
      <c r="F234" s="21">
        <v>957</v>
      </c>
      <c r="G234" s="46">
        <v>13324.23</v>
      </c>
      <c r="H234" s="27">
        <v>7.9123299999999999</v>
      </c>
      <c r="I234" s="40">
        <f t="shared" si="17"/>
        <v>105425.7</v>
      </c>
      <c r="J234" s="35">
        <v>0</v>
      </c>
      <c r="K234" s="41">
        <f t="shared" si="18"/>
        <v>18958364.519999996</v>
      </c>
    </row>
    <row r="235" spans="2:11" ht="63" x14ac:dyDescent="0.25">
      <c r="B235" s="15">
        <v>207</v>
      </c>
      <c r="C235" s="16">
        <v>44847</v>
      </c>
      <c r="D235" s="20" t="s">
        <v>249</v>
      </c>
      <c r="E235" s="25" t="s">
        <v>21</v>
      </c>
      <c r="F235" s="21">
        <v>672</v>
      </c>
      <c r="G235" s="46">
        <v>9385.4500000000007</v>
      </c>
      <c r="H235" s="27">
        <v>7.9123299999999999</v>
      </c>
      <c r="I235" s="40">
        <f t="shared" si="17"/>
        <v>74260.78</v>
      </c>
      <c r="J235" s="35">
        <v>0</v>
      </c>
      <c r="K235" s="41">
        <f t="shared" si="18"/>
        <v>19032625.299999997</v>
      </c>
    </row>
    <row r="236" spans="2:11" ht="63" x14ac:dyDescent="0.25">
      <c r="B236" s="15">
        <v>208</v>
      </c>
      <c r="C236" s="16">
        <v>44847</v>
      </c>
      <c r="D236" s="20" t="s">
        <v>250</v>
      </c>
      <c r="E236" s="25" t="s">
        <v>27</v>
      </c>
      <c r="F236" s="21">
        <v>612</v>
      </c>
      <c r="G236" s="46">
        <v>8563.5499999999993</v>
      </c>
      <c r="H236" s="27">
        <v>7.9123299999999999</v>
      </c>
      <c r="I236" s="40">
        <f t="shared" si="17"/>
        <v>67757.63</v>
      </c>
      <c r="J236" s="35">
        <v>0</v>
      </c>
      <c r="K236" s="41">
        <f t="shared" si="18"/>
        <v>19100382.929999996</v>
      </c>
    </row>
    <row r="237" spans="2:11" ht="63" x14ac:dyDescent="0.25">
      <c r="B237" s="15">
        <v>209</v>
      </c>
      <c r="C237" s="16">
        <v>44847</v>
      </c>
      <c r="D237" s="20" t="s">
        <v>251</v>
      </c>
      <c r="E237" s="18" t="s">
        <v>39</v>
      </c>
      <c r="F237" s="21">
        <v>262</v>
      </c>
      <c r="G237" s="46">
        <v>3880</v>
      </c>
      <c r="H237" s="27">
        <v>7.9123299999999999</v>
      </c>
      <c r="I237" s="40">
        <f t="shared" si="17"/>
        <v>30699.84</v>
      </c>
      <c r="J237" s="35">
        <v>0</v>
      </c>
      <c r="K237" s="41">
        <f t="shared" si="18"/>
        <v>19131082.769999996</v>
      </c>
    </row>
    <row r="238" spans="2:11" ht="63" x14ac:dyDescent="0.25">
      <c r="B238" s="15">
        <v>210</v>
      </c>
      <c r="C238" s="16">
        <v>44847</v>
      </c>
      <c r="D238" s="20" t="s">
        <v>252</v>
      </c>
      <c r="E238" s="25" t="s">
        <v>33</v>
      </c>
      <c r="F238" s="21">
        <v>721</v>
      </c>
      <c r="G238" s="46">
        <v>10790</v>
      </c>
      <c r="H238" s="27">
        <v>7.9096299999999999</v>
      </c>
      <c r="I238" s="40">
        <f t="shared" si="17"/>
        <v>85344.91</v>
      </c>
      <c r="J238" s="35">
        <v>0</v>
      </c>
      <c r="K238" s="41">
        <f t="shared" si="18"/>
        <v>19216427.679999996</v>
      </c>
    </row>
    <row r="239" spans="2:11" ht="63" x14ac:dyDescent="0.25">
      <c r="B239" s="15">
        <v>211</v>
      </c>
      <c r="C239" s="16">
        <v>44852</v>
      </c>
      <c r="D239" s="20" t="s">
        <v>253</v>
      </c>
      <c r="E239" s="18" t="s">
        <v>19</v>
      </c>
      <c r="F239" s="21">
        <v>617</v>
      </c>
      <c r="G239" s="46">
        <v>8960.99</v>
      </c>
      <c r="H239" s="30">
        <v>7.9025999999999996</v>
      </c>
      <c r="I239" s="40">
        <f t="shared" si="17"/>
        <v>70815.12</v>
      </c>
      <c r="J239" s="35">
        <v>0</v>
      </c>
      <c r="K239" s="41">
        <f t="shared" si="18"/>
        <v>19287242.799999997</v>
      </c>
    </row>
    <row r="240" spans="2:11" ht="63" x14ac:dyDescent="0.25">
      <c r="B240" s="15">
        <v>212</v>
      </c>
      <c r="C240" s="16">
        <v>44852</v>
      </c>
      <c r="D240" s="20" t="s">
        <v>254</v>
      </c>
      <c r="E240" s="25" t="s">
        <v>41</v>
      </c>
      <c r="F240" s="21">
        <v>162</v>
      </c>
      <c r="G240" s="46">
        <v>1920.73</v>
      </c>
      <c r="H240" s="30">
        <v>7.9025999999999996</v>
      </c>
      <c r="I240" s="40">
        <f t="shared" si="17"/>
        <v>15178.76</v>
      </c>
      <c r="J240" s="35">
        <v>0</v>
      </c>
      <c r="K240" s="41">
        <f t="shared" si="18"/>
        <v>19302421.559999999</v>
      </c>
    </row>
    <row r="241" spans="2:11" ht="63" x14ac:dyDescent="0.25">
      <c r="B241" s="15">
        <v>213</v>
      </c>
      <c r="C241" s="16">
        <v>44852</v>
      </c>
      <c r="D241" s="20" t="s">
        <v>255</v>
      </c>
      <c r="E241" s="25" t="s">
        <v>29</v>
      </c>
      <c r="F241" s="21">
        <v>490</v>
      </c>
      <c r="G241" s="46">
        <v>7350</v>
      </c>
      <c r="H241" s="30">
        <v>7.9025999999999996</v>
      </c>
      <c r="I241" s="40">
        <f t="shared" si="17"/>
        <v>58084.11</v>
      </c>
      <c r="J241" s="35">
        <v>0</v>
      </c>
      <c r="K241" s="41">
        <f t="shared" si="18"/>
        <v>19360505.669999998</v>
      </c>
    </row>
    <row r="242" spans="2:11" ht="63" x14ac:dyDescent="0.25">
      <c r="B242" s="15">
        <v>214</v>
      </c>
      <c r="C242" s="16">
        <v>44852</v>
      </c>
      <c r="D242" s="20" t="s">
        <v>256</v>
      </c>
      <c r="E242" s="25" t="s">
        <v>73</v>
      </c>
      <c r="F242" s="21">
        <v>786</v>
      </c>
      <c r="G242" s="46">
        <v>10463.129999999999</v>
      </c>
      <c r="H242" s="27">
        <v>7.8933400000000002</v>
      </c>
      <c r="I242" s="40">
        <f t="shared" si="17"/>
        <v>82589.039999999994</v>
      </c>
      <c r="J242" s="35">
        <v>0</v>
      </c>
      <c r="K242" s="41">
        <f t="shared" si="18"/>
        <v>19443094.709999997</v>
      </c>
    </row>
    <row r="243" spans="2:11" ht="63" x14ac:dyDescent="0.25">
      <c r="B243" s="15">
        <v>215</v>
      </c>
      <c r="C243" s="16">
        <v>44852</v>
      </c>
      <c r="D243" s="20" t="s">
        <v>257</v>
      </c>
      <c r="E243" s="25" t="s">
        <v>31</v>
      </c>
      <c r="F243" s="21">
        <v>708</v>
      </c>
      <c r="G243" s="46">
        <v>10620</v>
      </c>
      <c r="H243" s="27">
        <v>7.8933400000000002</v>
      </c>
      <c r="I243" s="40">
        <f t="shared" si="17"/>
        <v>83827.27</v>
      </c>
      <c r="J243" s="35">
        <v>0</v>
      </c>
      <c r="K243" s="41">
        <f t="shared" si="18"/>
        <v>19526921.979999997</v>
      </c>
    </row>
    <row r="244" spans="2:11" ht="63" x14ac:dyDescent="0.25">
      <c r="B244" s="15">
        <v>216</v>
      </c>
      <c r="C244" s="16">
        <v>44852</v>
      </c>
      <c r="D244" s="20" t="s">
        <v>258</v>
      </c>
      <c r="E244" s="25" t="s">
        <v>43</v>
      </c>
      <c r="F244" s="21">
        <v>817</v>
      </c>
      <c r="G244" s="46">
        <v>12255</v>
      </c>
      <c r="H244" s="27">
        <v>7.8933400000000002</v>
      </c>
      <c r="I244" s="40">
        <f t="shared" si="17"/>
        <v>96732.88</v>
      </c>
      <c r="J244" s="35">
        <v>0</v>
      </c>
      <c r="K244" s="41">
        <f t="shared" si="18"/>
        <v>19623654.859999996</v>
      </c>
    </row>
    <row r="245" spans="2:11" ht="75" customHeight="1" x14ac:dyDescent="0.25">
      <c r="B245" s="15">
        <v>217</v>
      </c>
      <c r="C245" s="16">
        <v>44852</v>
      </c>
      <c r="D245" s="20" t="s">
        <v>259</v>
      </c>
      <c r="E245" s="25" t="s">
        <v>45</v>
      </c>
      <c r="F245" s="21">
        <v>657</v>
      </c>
      <c r="G245" s="46">
        <v>9855</v>
      </c>
      <c r="H245" s="27">
        <v>7.8933400000000002</v>
      </c>
      <c r="I245" s="40">
        <f t="shared" si="17"/>
        <v>77788.87</v>
      </c>
      <c r="J245" s="35">
        <v>0</v>
      </c>
      <c r="K245" s="41">
        <f t="shared" si="18"/>
        <v>19701443.729999997</v>
      </c>
    </row>
    <row r="246" spans="2:11" ht="69" customHeight="1" x14ac:dyDescent="0.25">
      <c r="B246" s="15">
        <v>218</v>
      </c>
      <c r="C246" s="16">
        <v>44852</v>
      </c>
      <c r="D246" s="20" t="s">
        <v>260</v>
      </c>
      <c r="E246" s="25" t="s">
        <v>126</v>
      </c>
      <c r="F246" s="21">
        <v>574</v>
      </c>
      <c r="G246" s="46">
        <v>5991.7</v>
      </c>
      <c r="H246" s="27">
        <v>7.8933400000000002</v>
      </c>
      <c r="I246" s="40">
        <f t="shared" si="17"/>
        <v>47294.53</v>
      </c>
      <c r="J246" s="35">
        <v>0</v>
      </c>
      <c r="K246" s="41">
        <f t="shared" si="18"/>
        <v>19748738.259999998</v>
      </c>
    </row>
    <row r="247" spans="2:11" ht="74.25" customHeight="1" x14ac:dyDescent="0.25">
      <c r="B247" s="15">
        <v>219</v>
      </c>
      <c r="C247" s="16">
        <v>44852</v>
      </c>
      <c r="D247" s="42" t="s">
        <v>261</v>
      </c>
      <c r="E247" s="25" t="s">
        <v>15</v>
      </c>
      <c r="F247" s="21">
        <v>378</v>
      </c>
      <c r="G247" s="46">
        <v>5670</v>
      </c>
      <c r="H247" s="27">
        <v>7.9123299999999999</v>
      </c>
      <c r="I247" s="40">
        <f t="shared" si="17"/>
        <v>44862.91</v>
      </c>
      <c r="J247" s="35">
        <v>0</v>
      </c>
      <c r="K247" s="41">
        <f t="shared" si="18"/>
        <v>19793601.169999998</v>
      </c>
    </row>
    <row r="248" spans="2:11" ht="129.75" customHeight="1" x14ac:dyDescent="0.25">
      <c r="B248" s="15">
        <v>3092</v>
      </c>
      <c r="C248" s="16">
        <v>44861</v>
      </c>
      <c r="D248" s="20" t="s">
        <v>262</v>
      </c>
      <c r="E248" s="25" t="s">
        <v>13</v>
      </c>
      <c r="F248" s="25" t="s">
        <v>13</v>
      </c>
      <c r="G248" s="25" t="s">
        <v>13</v>
      </c>
      <c r="H248" s="25" t="s">
        <v>13</v>
      </c>
      <c r="I248" s="44">
        <v>0</v>
      </c>
      <c r="J248" s="35">
        <v>153633</v>
      </c>
      <c r="K248" s="41">
        <f t="shared" si="18"/>
        <v>19639968.169999998</v>
      </c>
    </row>
    <row r="249" spans="2:11" ht="75.75" customHeight="1" x14ac:dyDescent="0.25">
      <c r="B249" s="15">
        <v>221</v>
      </c>
      <c r="C249" s="16">
        <v>44877</v>
      </c>
      <c r="D249" s="20" t="s">
        <v>263</v>
      </c>
      <c r="E249" s="25" t="s">
        <v>49</v>
      </c>
      <c r="F249" s="31">
        <v>716</v>
      </c>
      <c r="G249" s="32">
        <v>10632.87</v>
      </c>
      <c r="H249" s="27">
        <v>7.8249700000000004</v>
      </c>
      <c r="I249" s="24">
        <f>ROUND(G249*H249,2)</f>
        <v>83201.89</v>
      </c>
      <c r="J249" s="19">
        <v>0</v>
      </c>
      <c r="K249" s="47">
        <f>K248+I249-J249</f>
        <v>19723170.059999999</v>
      </c>
    </row>
    <row r="250" spans="2:11" ht="73.5" customHeight="1" x14ac:dyDescent="0.25">
      <c r="B250" s="15">
        <v>222</v>
      </c>
      <c r="C250" s="16">
        <v>44877</v>
      </c>
      <c r="D250" s="20" t="s">
        <v>264</v>
      </c>
      <c r="E250" s="25" t="s">
        <v>25</v>
      </c>
      <c r="F250" s="21">
        <v>455</v>
      </c>
      <c r="G250" s="46">
        <v>6825</v>
      </c>
      <c r="H250" s="27">
        <v>7.8249700000000004</v>
      </c>
      <c r="I250" s="24">
        <f t="shared" ref="I250:I266" si="19">ROUND(G250*H250,2)</f>
        <v>53405.42</v>
      </c>
      <c r="J250" s="19">
        <v>0</v>
      </c>
      <c r="K250" s="47">
        <f>+K249+I250-J250</f>
        <v>19776575.48</v>
      </c>
    </row>
    <row r="251" spans="2:11" x14ac:dyDescent="0.25">
      <c r="B251" s="15"/>
      <c r="C251" s="16"/>
      <c r="D251" s="20" t="s">
        <v>310</v>
      </c>
      <c r="E251" s="25"/>
      <c r="F251" s="21">
        <f>SUM(F228:F250)</f>
        <v>219330</v>
      </c>
      <c r="G251" s="46"/>
      <c r="H251" s="27"/>
      <c r="I251" s="24"/>
      <c r="J251" s="19"/>
      <c r="K251" s="47"/>
    </row>
    <row r="252" spans="2:11" x14ac:dyDescent="0.25">
      <c r="B252" s="15"/>
      <c r="C252" s="16"/>
      <c r="D252" s="20" t="s">
        <v>311</v>
      </c>
      <c r="E252" s="25"/>
      <c r="F252" s="21">
        <f>F251</f>
        <v>219330</v>
      </c>
      <c r="G252" s="46"/>
      <c r="H252" s="27"/>
      <c r="I252" s="24"/>
      <c r="J252" s="19"/>
      <c r="K252" s="47"/>
    </row>
    <row r="253" spans="2:11" ht="63" x14ac:dyDescent="0.25">
      <c r="B253" s="15">
        <v>223</v>
      </c>
      <c r="C253" s="16">
        <v>44877</v>
      </c>
      <c r="D253" s="20" t="s">
        <v>265</v>
      </c>
      <c r="E253" s="25" t="s">
        <v>15</v>
      </c>
      <c r="F253" s="21">
        <v>772</v>
      </c>
      <c r="G253" s="46">
        <v>11580</v>
      </c>
      <c r="H253" s="27">
        <v>7.8278400000000001</v>
      </c>
      <c r="I253" s="24">
        <f t="shared" si="19"/>
        <v>90646.39</v>
      </c>
      <c r="J253" s="19">
        <v>0</v>
      </c>
      <c r="K253" s="47">
        <f>+K250+I253-J253</f>
        <v>19867221.870000001</v>
      </c>
    </row>
    <row r="254" spans="2:11" ht="63" x14ac:dyDescent="0.25">
      <c r="B254" s="15">
        <v>224</v>
      </c>
      <c r="C254" s="16">
        <v>44877</v>
      </c>
      <c r="D254" s="20" t="s">
        <v>266</v>
      </c>
      <c r="E254" s="25" t="s">
        <v>35</v>
      </c>
      <c r="F254" s="21">
        <v>407</v>
      </c>
      <c r="G254" s="46">
        <v>6105</v>
      </c>
      <c r="H254" s="27">
        <v>7.8278400000000001</v>
      </c>
      <c r="I254" s="24">
        <f t="shared" si="19"/>
        <v>47788.959999999999</v>
      </c>
      <c r="J254" s="19">
        <v>0</v>
      </c>
      <c r="K254" s="47">
        <f t="shared" ref="K254:K274" si="20">+K253+I254-J254</f>
        <v>19915010.830000002</v>
      </c>
    </row>
    <row r="255" spans="2:11" ht="63" x14ac:dyDescent="0.25">
      <c r="B255" s="15">
        <v>225</v>
      </c>
      <c r="C255" s="16">
        <v>44877</v>
      </c>
      <c r="D255" s="20" t="s">
        <v>267</v>
      </c>
      <c r="E255" s="25" t="s">
        <v>37</v>
      </c>
      <c r="F255" s="21">
        <v>1118</v>
      </c>
      <c r="G255" s="46">
        <v>16770</v>
      </c>
      <c r="H255" s="27">
        <v>7.8278400000000001</v>
      </c>
      <c r="I255" s="24">
        <f t="shared" si="19"/>
        <v>131272.88</v>
      </c>
      <c r="J255" s="19">
        <v>0</v>
      </c>
      <c r="K255" s="47">
        <f t="shared" si="20"/>
        <v>20046283.710000001</v>
      </c>
    </row>
    <row r="256" spans="2:11" ht="64.5" customHeight="1" x14ac:dyDescent="0.25">
      <c r="B256" s="15">
        <v>226</v>
      </c>
      <c r="C256" s="16">
        <v>44877</v>
      </c>
      <c r="D256" s="20" t="s">
        <v>268</v>
      </c>
      <c r="E256" s="25" t="s">
        <v>31</v>
      </c>
      <c r="F256" s="21">
        <v>1360</v>
      </c>
      <c r="G256" s="46">
        <v>20400</v>
      </c>
      <c r="H256" s="27">
        <v>7.8278400000000001</v>
      </c>
      <c r="I256" s="24">
        <f t="shared" si="19"/>
        <v>159687.94</v>
      </c>
      <c r="J256" s="19">
        <v>0</v>
      </c>
      <c r="K256" s="47">
        <f t="shared" si="20"/>
        <v>20205971.650000002</v>
      </c>
    </row>
    <row r="257" spans="2:11" ht="53.25" customHeight="1" x14ac:dyDescent="0.25">
      <c r="B257" s="15">
        <v>227</v>
      </c>
      <c r="C257" s="16">
        <v>44877</v>
      </c>
      <c r="D257" s="20" t="s">
        <v>269</v>
      </c>
      <c r="E257" s="25" t="s">
        <v>29</v>
      </c>
      <c r="F257" s="21">
        <v>1099</v>
      </c>
      <c r="G257" s="46">
        <v>16485</v>
      </c>
      <c r="H257" s="27">
        <v>7.8278400000000001</v>
      </c>
      <c r="I257" s="24">
        <f t="shared" si="19"/>
        <v>129041.94</v>
      </c>
      <c r="J257" s="19">
        <v>0</v>
      </c>
      <c r="K257" s="47">
        <f t="shared" si="20"/>
        <v>20335013.590000004</v>
      </c>
    </row>
    <row r="258" spans="2:11" ht="51" customHeight="1" x14ac:dyDescent="0.25">
      <c r="B258" s="15">
        <v>228</v>
      </c>
      <c r="C258" s="16">
        <v>44877</v>
      </c>
      <c r="D258" s="20" t="s">
        <v>270</v>
      </c>
      <c r="E258" s="25" t="s">
        <v>51</v>
      </c>
      <c r="F258" s="21">
        <v>1852</v>
      </c>
      <c r="G258" s="46">
        <v>27106.92</v>
      </c>
      <c r="H258" s="27">
        <v>7.8219599999999998</v>
      </c>
      <c r="I258" s="24">
        <f t="shared" si="19"/>
        <v>212029.24</v>
      </c>
      <c r="J258" s="19">
        <v>0</v>
      </c>
      <c r="K258" s="47">
        <f t="shared" si="20"/>
        <v>20547042.830000002</v>
      </c>
    </row>
    <row r="259" spans="2:11" ht="63" x14ac:dyDescent="0.25">
      <c r="B259" s="15">
        <v>229</v>
      </c>
      <c r="C259" s="16">
        <v>44877</v>
      </c>
      <c r="D259" s="20" t="s">
        <v>271</v>
      </c>
      <c r="E259" s="25" t="s">
        <v>21</v>
      </c>
      <c r="F259" s="21">
        <v>1655</v>
      </c>
      <c r="G259" s="46">
        <v>24590.35</v>
      </c>
      <c r="H259" s="27">
        <v>7.8219599999999998</v>
      </c>
      <c r="I259" s="24">
        <f t="shared" si="19"/>
        <v>192344.73</v>
      </c>
      <c r="J259" s="19">
        <v>0</v>
      </c>
      <c r="K259" s="47">
        <f t="shared" si="20"/>
        <v>20739387.560000002</v>
      </c>
    </row>
    <row r="260" spans="2:11" ht="47.25" x14ac:dyDescent="0.25">
      <c r="B260" s="15">
        <v>230</v>
      </c>
      <c r="C260" s="16">
        <v>44877</v>
      </c>
      <c r="D260" s="20" t="s">
        <v>272</v>
      </c>
      <c r="E260" s="25" t="s">
        <v>23</v>
      </c>
      <c r="F260" s="21">
        <v>1490</v>
      </c>
      <c r="G260" s="46">
        <v>21900.02</v>
      </c>
      <c r="H260" s="27">
        <v>7.8219599999999998</v>
      </c>
      <c r="I260" s="24">
        <f t="shared" si="19"/>
        <v>171301.08</v>
      </c>
      <c r="J260" s="19">
        <v>0</v>
      </c>
      <c r="K260" s="47">
        <f t="shared" si="20"/>
        <v>20910688.640000001</v>
      </c>
    </row>
    <row r="261" spans="2:11" ht="63" x14ac:dyDescent="0.25">
      <c r="B261" s="15">
        <v>231</v>
      </c>
      <c r="C261" s="16">
        <v>44877</v>
      </c>
      <c r="D261" s="20" t="s">
        <v>273</v>
      </c>
      <c r="E261" s="25" t="s">
        <v>33</v>
      </c>
      <c r="F261" s="21">
        <v>1380</v>
      </c>
      <c r="G261" s="46">
        <v>20675</v>
      </c>
      <c r="H261" s="27">
        <v>7.8219599999999998</v>
      </c>
      <c r="I261" s="24">
        <f t="shared" si="19"/>
        <v>161719.01999999999</v>
      </c>
      <c r="J261" s="19">
        <v>0</v>
      </c>
      <c r="K261" s="47">
        <f t="shared" si="20"/>
        <v>21072407.66</v>
      </c>
    </row>
    <row r="262" spans="2:11" ht="63" x14ac:dyDescent="0.25">
      <c r="B262" s="15">
        <v>232</v>
      </c>
      <c r="C262" s="16">
        <v>44877</v>
      </c>
      <c r="D262" s="20" t="s">
        <v>274</v>
      </c>
      <c r="E262" s="25" t="s">
        <v>39</v>
      </c>
      <c r="F262" s="21">
        <v>469</v>
      </c>
      <c r="G262" s="46">
        <v>6953.85</v>
      </c>
      <c r="H262" s="27">
        <v>7.8219599999999998</v>
      </c>
      <c r="I262" s="24">
        <f t="shared" si="19"/>
        <v>54392.74</v>
      </c>
      <c r="J262" s="19">
        <v>0</v>
      </c>
      <c r="K262" s="47">
        <f t="shared" si="20"/>
        <v>21126800.399999999</v>
      </c>
    </row>
    <row r="263" spans="2:11" ht="53.25" customHeight="1" x14ac:dyDescent="0.25">
      <c r="B263" s="15">
        <v>233</v>
      </c>
      <c r="C263" s="16">
        <v>44883</v>
      </c>
      <c r="D263" s="20" t="s">
        <v>275</v>
      </c>
      <c r="E263" s="25" t="s">
        <v>27</v>
      </c>
      <c r="F263" s="21">
        <v>1021</v>
      </c>
      <c r="G263" s="46">
        <v>14784.22</v>
      </c>
      <c r="H263" s="27">
        <v>7.8219599999999998</v>
      </c>
      <c r="I263" s="24">
        <f t="shared" si="19"/>
        <v>115641.58</v>
      </c>
      <c r="J263" s="19">
        <v>0</v>
      </c>
      <c r="K263" s="47">
        <f t="shared" si="20"/>
        <v>21242441.979999997</v>
      </c>
    </row>
    <row r="264" spans="2:11" ht="63" x14ac:dyDescent="0.25">
      <c r="B264" s="15">
        <v>234</v>
      </c>
      <c r="C264" s="16">
        <v>44883</v>
      </c>
      <c r="D264" s="20" t="s">
        <v>276</v>
      </c>
      <c r="E264" s="25" t="s">
        <v>17</v>
      </c>
      <c r="F264" s="21">
        <v>26</v>
      </c>
      <c r="G264" s="46">
        <v>390</v>
      </c>
      <c r="H264" s="27">
        <v>7.8219599999999998</v>
      </c>
      <c r="I264" s="24">
        <f t="shared" si="19"/>
        <v>3050.56</v>
      </c>
      <c r="J264" s="19">
        <v>0</v>
      </c>
      <c r="K264" s="47">
        <f t="shared" si="20"/>
        <v>21245492.539999995</v>
      </c>
    </row>
    <row r="265" spans="2:11" ht="63" x14ac:dyDescent="0.25">
      <c r="B265" s="15">
        <v>235</v>
      </c>
      <c r="C265" s="16">
        <v>44883</v>
      </c>
      <c r="D265" s="20" t="s">
        <v>277</v>
      </c>
      <c r="E265" s="25" t="s">
        <v>41</v>
      </c>
      <c r="F265" s="21">
        <v>241</v>
      </c>
      <c r="G265" s="46">
        <v>3228.35</v>
      </c>
      <c r="H265" s="27">
        <v>7.8189799999999998</v>
      </c>
      <c r="I265" s="24">
        <f t="shared" si="19"/>
        <v>25242.400000000001</v>
      </c>
      <c r="J265" s="19">
        <v>0</v>
      </c>
      <c r="K265" s="47">
        <f t="shared" si="20"/>
        <v>21270734.939999994</v>
      </c>
    </row>
    <row r="266" spans="2:11" ht="50.25" customHeight="1" x14ac:dyDescent="0.25">
      <c r="B266" s="15">
        <v>236</v>
      </c>
      <c r="C266" s="16">
        <v>44883</v>
      </c>
      <c r="D266" s="20" t="s">
        <v>278</v>
      </c>
      <c r="E266" s="25" t="s">
        <v>19</v>
      </c>
      <c r="F266" s="21">
        <v>1442</v>
      </c>
      <c r="G266" s="46">
        <v>21440.37</v>
      </c>
      <c r="H266" s="27">
        <v>7.8189799999999998</v>
      </c>
      <c r="I266" s="24">
        <f t="shared" si="19"/>
        <v>167641.82</v>
      </c>
      <c r="J266" s="19">
        <v>0</v>
      </c>
      <c r="K266" s="47">
        <f t="shared" si="20"/>
        <v>21438376.759999994</v>
      </c>
    </row>
    <row r="267" spans="2:11" ht="72.75" customHeight="1" x14ac:dyDescent="0.25">
      <c r="B267" s="15">
        <v>237</v>
      </c>
      <c r="C267" s="16">
        <v>44883</v>
      </c>
      <c r="D267" s="20" t="s">
        <v>279</v>
      </c>
      <c r="E267" s="25" t="s">
        <v>73</v>
      </c>
      <c r="F267" s="21">
        <v>1545</v>
      </c>
      <c r="G267" s="46">
        <v>22421.65</v>
      </c>
      <c r="H267" s="27">
        <v>7.8189799999999998</v>
      </c>
      <c r="I267" s="24">
        <f>ROUND(G267*H267,2)</f>
        <v>175314.43</v>
      </c>
      <c r="J267" s="19">
        <v>0</v>
      </c>
      <c r="K267" s="47">
        <f t="shared" si="20"/>
        <v>21613691.189999994</v>
      </c>
    </row>
    <row r="268" spans="2:11" ht="63" x14ac:dyDescent="0.25">
      <c r="B268" s="15">
        <v>238</v>
      </c>
      <c r="C268" s="16">
        <v>44883</v>
      </c>
      <c r="D268" s="20" t="s">
        <v>280</v>
      </c>
      <c r="E268" s="25" t="s">
        <v>45</v>
      </c>
      <c r="F268" s="21">
        <v>1332</v>
      </c>
      <c r="G268" s="46">
        <v>19980</v>
      </c>
      <c r="H268" s="27">
        <v>7.8125900000000001</v>
      </c>
      <c r="I268" s="24">
        <f>ROUND(G268*H268,2)</f>
        <v>156095.54999999999</v>
      </c>
      <c r="J268" s="19">
        <v>0</v>
      </c>
      <c r="K268" s="47">
        <f t="shared" si="20"/>
        <v>21769786.739999995</v>
      </c>
    </row>
    <row r="269" spans="2:11" ht="47.25" x14ac:dyDescent="0.25">
      <c r="B269" s="15">
        <v>239</v>
      </c>
      <c r="C269" s="16">
        <v>44883</v>
      </c>
      <c r="D269" s="20" t="s">
        <v>281</v>
      </c>
      <c r="E269" s="25" t="s">
        <v>43</v>
      </c>
      <c r="F269" s="21">
        <v>815</v>
      </c>
      <c r="G269" s="46">
        <v>12225</v>
      </c>
      <c r="H269" s="27">
        <v>7.8125900000000001</v>
      </c>
      <c r="I269" s="24">
        <f>ROUND(G269*H269,2)</f>
        <v>95508.91</v>
      </c>
      <c r="J269" s="19">
        <v>0</v>
      </c>
      <c r="K269" s="47">
        <f t="shared" si="20"/>
        <v>21865295.649999995</v>
      </c>
    </row>
    <row r="270" spans="2:11" ht="53.25" customHeight="1" x14ac:dyDescent="0.25">
      <c r="B270" s="15">
        <v>240</v>
      </c>
      <c r="C270" s="16">
        <v>44883</v>
      </c>
      <c r="D270" s="20" t="s">
        <v>282</v>
      </c>
      <c r="E270" s="25" t="s">
        <v>126</v>
      </c>
      <c r="F270" s="21">
        <v>1454</v>
      </c>
      <c r="G270" s="24">
        <v>20529.240000000002</v>
      </c>
      <c r="H270" s="48">
        <v>7.8125900000000001</v>
      </c>
      <c r="I270" s="24">
        <f>ROUND(G270*H270,2)</f>
        <v>160386.54</v>
      </c>
      <c r="J270" s="19">
        <v>0</v>
      </c>
      <c r="K270" s="47">
        <f t="shared" si="20"/>
        <v>22025682.189999994</v>
      </c>
    </row>
    <row r="271" spans="2:11" ht="38.25" customHeight="1" x14ac:dyDescent="0.25">
      <c r="B271" s="15">
        <v>80021</v>
      </c>
      <c r="C271" s="16">
        <v>44888</v>
      </c>
      <c r="D271" s="20" t="s">
        <v>283</v>
      </c>
      <c r="E271" s="25" t="s">
        <v>13</v>
      </c>
      <c r="F271" s="25" t="s">
        <v>13</v>
      </c>
      <c r="G271" s="25" t="s">
        <v>13</v>
      </c>
      <c r="H271" s="25" t="s">
        <v>13</v>
      </c>
      <c r="I271" s="24">
        <v>3.01</v>
      </c>
      <c r="J271" s="19">
        <v>0</v>
      </c>
      <c r="K271" s="47">
        <f t="shared" si="20"/>
        <v>22025685.199999996</v>
      </c>
    </row>
    <row r="272" spans="2:11" ht="103.5" customHeight="1" x14ac:dyDescent="0.25">
      <c r="B272" s="15">
        <v>87245</v>
      </c>
      <c r="C272" s="16">
        <v>44895</v>
      </c>
      <c r="D272" s="20" t="s">
        <v>284</v>
      </c>
      <c r="E272" s="25" t="s">
        <v>13</v>
      </c>
      <c r="F272" s="25" t="s">
        <v>13</v>
      </c>
      <c r="G272" s="25" t="s">
        <v>13</v>
      </c>
      <c r="H272" s="25" t="s">
        <v>13</v>
      </c>
      <c r="I272" s="24">
        <v>0</v>
      </c>
      <c r="J272" s="19">
        <v>168175.35999999999</v>
      </c>
      <c r="K272" s="47">
        <f t="shared" si="20"/>
        <v>21857509.839999996</v>
      </c>
    </row>
    <row r="273" spans="2:11" ht="54.75" customHeight="1" x14ac:dyDescent="0.25">
      <c r="B273" s="15">
        <v>87115</v>
      </c>
      <c r="C273" s="16">
        <v>44895</v>
      </c>
      <c r="D273" s="20" t="s">
        <v>285</v>
      </c>
      <c r="E273" s="25" t="s">
        <v>13</v>
      </c>
      <c r="F273" s="25" t="s">
        <v>13</v>
      </c>
      <c r="G273" s="25" t="s">
        <v>13</v>
      </c>
      <c r="H273" s="25" t="s">
        <v>13</v>
      </c>
      <c r="I273" s="24">
        <v>0</v>
      </c>
      <c r="J273" s="19">
        <v>2523700.2599999998</v>
      </c>
      <c r="K273" s="47">
        <f t="shared" si="20"/>
        <v>19333809.579999998</v>
      </c>
    </row>
    <row r="274" spans="2:11" ht="78.75" customHeight="1" x14ac:dyDescent="0.25">
      <c r="B274" s="15">
        <v>243</v>
      </c>
      <c r="C274" s="16">
        <v>44908</v>
      </c>
      <c r="D274" s="20" t="s">
        <v>286</v>
      </c>
      <c r="E274" s="25" t="s">
        <v>33</v>
      </c>
      <c r="F274" s="31">
        <v>1205</v>
      </c>
      <c r="G274" s="32">
        <v>18050</v>
      </c>
      <c r="H274" s="27">
        <v>7.8414299999999999</v>
      </c>
      <c r="I274" s="24">
        <f>ROUND(G274*H274,2)</f>
        <v>141537.81</v>
      </c>
      <c r="J274" s="19">
        <v>0</v>
      </c>
      <c r="K274" s="47">
        <f t="shared" si="20"/>
        <v>19475347.389999997</v>
      </c>
    </row>
    <row r="275" spans="2:11" ht="69.75" customHeight="1" x14ac:dyDescent="0.25">
      <c r="B275" s="15">
        <v>244</v>
      </c>
      <c r="C275" s="16">
        <v>44908</v>
      </c>
      <c r="D275" s="20" t="s">
        <v>287</v>
      </c>
      <c r="E275" s="25" t="s">
        <v>17</v>
      </c>
      <c r="F275" s="21">
        <v>145</v>
      </c>
      <c r="G275" s="46">
        <v>2175</v>
      </c>
      <c r="H275" s="27">
        <v>7.8587499999999997</v>
      </c>
      <c r="I275" s="24">
        <f t="shared" ref="I275:I292" si="21">ROUND(G275*H275,2)</f>
        <v>17092.78</v>
      </c>
      <c r="J275" s="19">
        <v>0</v>
      </c>
      <c r="K275" s="47">
        <f>+K274+I275-J275</f>
        <v>19492440.169999998</v>
      </c>
    </row>
    <row r="276" spans="2:11" ht="69" customHeight="1" x14ac:dyDescent="0.25">
      <c r="B276" s="15">
        <v>245</v>
      </c>
      <c r="C276" s="16">
        <v>44908</v>
      </c>
      <c r="D276" s="20" t="s">
        <v>288</v>
      </c>
      <c r="E276" s="25" t="s">
        <v>37</v>
      </c>
      <c r="F276" s="21">
        <v>753</v>
      </c>
      <c r="G276" s="46">
        <v>11295</v>
      </c>
      <c r="H276" s="27">
        <v>7.8587499999999997</v>
      </c>
      <c r="I276" s="24">
        <f t="shared" si="21"/>
        <v>88764.58</v>
      </c>
      <c r="J276" s="19">
        <v>0</v>
      </c>
      <c r="K276" s="47">
        <f>+K275+I276-J276</f>
        <v>19581204.749999996</v>
      </c>
    </row>
    <row r="277" spans="2:11" ht="55.5" customHeight="1" x14ac:dyDescent="0.25">
      <c r="B277" s="15">
        <v>246</v>
      </c>
      <c r="C277" s="16">
        <v>44908</v>
      </c>
      <c r="D277" s="20" t="s">
        <v>289</v>
      </c>
      <c r="E277" s="25" t="s">
        <v>29</v>
      </c>
      <c r="F277" s="21">
        <v>959</v>
      </c>
      <c r="G277" s="46">
        <v>14385</v>
      </c>
      <c r="H277" s="27">
        <v>7.8587499999999997</v>
      </c>
      <c r="I277" s="24">
        <f t="shared" si="21"/>
        <v>113048.12</v>
      </c>
      <c r="J277" s="19">
        <v>0</v>
      </c>
      <c r="K277" s="47">
        <f t="shared" ref="K277:K295" si="22">+K276+I277-J277</f>
        <v>19694252.869999997</v>
      </c>
    </row>
    <row r="278" spans="2:11" s="104" customFormat="1" x14ac:dyDescent="0.25">
      <c r="B278" s="15"/>
      <c r="C278" s="16"/>
      <c r="D278" s="103" t="s">
        <v>310</v>
      </c>
      <c r="E278" s="15"/>
      <c r="F278" s="21">
        <f>SUM(F252:F277)</f>
        <v>241870</v>
      </c>
      <c r="G278" s="46"/>
      <c r="H278" s="105"/>
      <c r="I278" s="98">
        <f>SUM(I252:I277)</f>
        <v>2609553.0099999998</v>
      </c>
      <c r="J278" s="98">
        <f>SUM(J252:J277)</f>
        <v>2691875.6199999996</v>
      </c>
      <c r="K278" s="106">
        <f>K277</f>
        <v>19694252.869999997</v>
      </c>
    </row>
    <row r="279" spans="2:11" x14ac:dyDescent="0.25">
      <c r="B279" s="15"/>
      <c r="C279" s="16"/>
      <c r="D279" s="20" t="s">
        <v>311</v>
      </c>
      <c r="E279" s="25"/>
      <c r="F279" s="21">
        <f>F278</f>
        <v>241870</v>
      </c>
      <c r="G279" s="46"/>
      <c r="H279" s="27"/>
      <c r="I279" s="99">
        <f>I278</f>
        <v>2609553.0099999998</v>
      </c>
      <c r="J279" s="100">
        <f>J278</f>
        <v>2691875.6199999996</v>
      </c>
      <c r="K279" s="47">
        <f>K278</f>
        <v>19694252.869999997</v>
      </c>
    </row>
    <row r="280" spans="2:11" ht="63" x14ac:dyDescent="0.25">
      <c r="B280" s="15">
        <v>247</v>
      </c>
      <c r="C280" s="16">
        <v>44908</v>
      </c>
      <c r="D280" s="20" t="s">
        <v>290</v>
      </c>
      <c r="E280" s="25" t="s">
        <v>49</v>
      </c>
      <c r="F280" s="21">
        <v>829</v>
      </c>
      <c r="G280" s="46">
        <v>12273.23</v>
      </c>
      <c r="H280" s="27">
        <v>7.8587499999999997</v>
      </c>
      <c r="I280" s="24">
        <f t="shared" si="21"/>
        <v>96452.25</v>
      </c>
      <c r="J280" s="19">
        <v>0</v>
      </c>
      <c r="K280" s="47">
        <f>+K277+I280-J280</f>
        <v>19790705.119999997</v>
      </c>
    </row>
    <row r="281" spans="2:11" ht="63" x14ac:dyDescent="0.25">
      <c r="B281" s="15">
        <v>248</v>
      </c>
      <c r="C281" s="16">
        <v>44908</v>
      </c>
      <c r="D281" s="20" t="s">
        <v>291</v>
      </c>
      <c r="E281" s="25" t="s">
        <v>15</v>
      </c>
      <c r="F281" s="21">
        <v>913</v>
      </c>
      <c r="G281" s="46">
        <v>13695</v>
      </c>
      <c r="H281" s="27">
        <v>7.8587499999999997</v>
      </c>
      <c r="I281" s="24">
        <f t="shared" si="21"/>
        <v>107625.58</v>
      </c>
      <c r="J281" s="19">
        <v>0</v>
      </c>
      <c r="K281" s="47">
        <f t="shared" si="22"/>
        <v>19898330.699999996</v>
      </c>
    </row>
    <row r="282" spans="2:11" ht="63" x14ac:dyDescent="0.25">
      <c r="B282" s="15">
        <v>249</v>
      </c>
      <c r="C282" s="16">
        <v>44908</v>
      </c>
      <c r="D282" s="20" t="s">
        <v>292</v>
      </c>
      <c r="E282" s="25" t="s">
        <v>31</v>
      </c>
      <c r="F282" s="21">
        <v>1537</v>
      </c>
      <c r="G282" s="46">
        <v>23055</v>
      </c>
      <c r="H282" s="27">
        <v>7.8587499999999997</v>
      </c>
      <c r="I282" s="24">
        <f t="shared" si="21"/>
        <v>181183.48</v>
      </c>
      <c r="J282" s="19">
        <v>0</v>
      </c>
      <c r="K282" s="47">
        <f t="shared" si="22"/>
        <v>20079514.179999996</v>
      </c>
    </row>
    <row r="283" spans="2:11" ht="63" x14ac:dyDescent="0.25">
      <c r="B283" s="15">
        <v>250</v>
      </c>
      <c r="C283" s="16">
        <v>44908</v>
      </c>
      <c r="D283" s="20" t="s">
        <v>293</v>
      </c>
      <c r="E283" s="25" t="s">
        <v>19</v>
      </c>
      <c r="F283" s="21">
        <v>2211</v>
      </c>
      <c r="G283" s="46">
        <v>32824.050000000003</v>
      </c>
      <c r="H283" s="27">
        <v>7.8753399999999996</v>
      </c>
      <c r="I283" s="24">
        <f t="shared" si="21"/>
        <v>258500.55</v>
      </c>
      <c r="J283" s="19">
        <v>0</v>
      </c>
      <c r="K283" s="47">
        <f t="shared" si="22"/>
        <v>20338014.729999997</v>
      </c>
    </row>
    <row r="284" spans="2:11" ht="63" x14ac:dyDescent="0.25">
      <c r="B284" s="15">
        <v>251</v>
      </c>
      <c r="C284" s="16">
        <v>44908</v>
      </c>
      <c r="D284" s="20" t="s">
        <v>294</v>
      </c>
      <c r="E284" s="25" t="s">
        <v>39</v>
      </c>
      <c r="F284" s="21">
        <v>670</v>
      </c>
      <c r="G284" s="46">
        <v>9897.1</v>
      </c>
      <c r="H284" s="27">
        <v>7.8753399999999996</v>
      </c>
      <c r="I284" s="24">
        <f t="shared" si="21"/>
        <v>77943.03</v>
      </c>
      <c r="J284" s="19">
        <v>0</v>
      </c>
      <c r="K284" s="47">
        <f t="shared" si="22"/>
        <v>20415957.759999998</v>
      </c>
    </row>
    <row r="285" spans="2:11" ht="63" x14ac:dyDescent="0.25">
      <c r="B285" s="15">
        <v>252</v>
      </c>
      <c r="C285" s="16">
        <v>44908</v>
      </c>
      <c r="D285" s="20" t="s">
        <v>295</v>
      </c>
      <c r="E285" s="25" t="s">
        <v>35</v>
      </c>
      <c r="F285" s="21">
        <v>530</v>
      </c>
      <c r="G285" s="46">
        <v>7950</v>
      </c>
      <c r="H285" s="27">
        <v>7.8753399999999996</v>
      </c>
      <c r="I285" s="24">
        <f t="shared" si="21"/>
        <v>62608.95</v>
      </c>
      <c r="J285" s="19">
        <v>0</v>
      </c>
      <c r="K285" s="47">
        <f t="shared" si="22"/>
        <v>20478566.709999997</v>
      </c>
    </row>
    <row r="286" spans="2:11" ht="63" x14ac:dyDescent="0.25">
      <c r="B286" s="15">
        <v>253</v>
      </c>
      <c r="C286" s="16">
        <v>44908</v>
      </c>
      <c r="D286" s="20" t="s">
        <v>296</v>
      </c>
      <c r="E286" s="25" t="s">
        <v>21</v>
      </c>
      <c r="F286" s="21">
        <v>1626</v>
      </c>
      <c r="G286" s="46">
        <v>23727.4</v>
      </c>
      <c r="H286" s="27">
        <v>7.8753399999999996</v>
      </c>
      <c r="I286" s="24">
        <f t="shared" si="21"/>
        <v>186861.34</v>
      </c>
      <c r="J286" s="19">
        <v>0</v>
      </c>
      <c r="K286" s="47">
        <f t="shared" si="22"/>
        <v>20665428.049999997</v>
      </c>
    </row>
    <row r="287" spans="2:11" ht="63" x14ac:dyDescent="0.25">
      <c r="B287" s="15">
        <v>254</v>
      </c>
      <c r="C287" s="16">
        <v>44908</v>
      </c>
      <c r="D287" s="20" t="s">
        <v>297</v>
      </c>
      <c r="E287" s="25" t="s">
        <v>23</v>
      </c>
      <c r="F287" s="21">
        <v>995</v>
      </c>
      <c r="G287" s="46">
        <v>14067.65</v>
      </c>
      <c r="H287" s="27">
        <v>7.8753399999999996</v>
      </c>
      <c r="I287" s="24">
        <f t="shared" si="21"/>
        <v>110787.53</v>
      </c>
      <c r="J287" s="19">
        <v>0</v>
      </c>
      <c r="K287" s="47">
        <f t="shared" si="22"/>
        <v>20776215.579999998</v>
      </c>
    </row>
    <row r="288" spans="2:11" ht="63" x14ac:dyDescent="0.25">
      <c r="B288" s="15">
        <v>255</v>
      </c>
      <c r="C288" s="16">
        <v>44908</v>
      </c>
      <c r="D288" s="20" t="s">
        <v>298</v>
      </c>
      <c r="E288" s="25" t="s">
        <v>27</v>
      </c>
      <c r="F288" s="21">
        <v>1358</v>
      </c>
      <c r="G288" s="46">
        <v>19613.919999999998</v>
      </c>
      <c r="H288" s="27">
        <v>7.8753399999999996</v>
      </c>
      <c r="I288" s="24">
        <f t="shared" si="21"/>
        <v>154466.29</v>
      </c>
      <c r="J288" s="19">
        <v>0</v>
      </c>
      <c r="K288" s="47">
        <f t="shared" si="22"/>
        <v>20930681.869999997</v>
      </c>
    </row>
    <row r="289" spans="2:11" ht="204.75" x14ac:dyDescent="0.25">
      <c r="B289" s="15">
        <v>4144</v>
      </c>
      <c r="C289" s="16">
        <v>44915</v>
      </c>
      <c r="D289" s="20" t="s">
        <v>299</v>
      </c>
      <c r="E289" s="25" t="s">
        <v>13</v>
      </c>
      <c r="F289" s="25" t="s">
        <v>13</v>
      </c>
      <c r="G289" s="25" t="s">
        <v>13</v>
      </c>
      <c r="H289" s="25" t="s">
        <v>13</v>
      </c>
      <c r="I289" s="49">
        <v>0</v>
      </c>
      <c r="J289" s="19">
        <v>84100</v>
      </c>
      <c r="K289" s="47">
        <f t="shared" si="22"/>
        <v>20846581.869999997</v>
      </c>
    </row>
    <row r="290" spans="2:11" ht="63" x14ac:dyDescent="0.25">
      <c r="B290" s="15">
        <v>256</v>
      </c>
      <c r="C290" s="16">
        <v>44915</v>
      </c>
      <c r="D290" s="20" t="s">
        <v>300</v>
      </c>
      <c r="E290" s="25" t="s">
        <v>41</v>
      </c>
      <c r="F290" s="21">
        <v>269</v>
      </c>
      <c r="G290" s="46">
        <v>3592.44</v>
      </c>
      <c r="H290" s="27">
        <v>7.9091199999999997</v>
      </c>
      <c r="I290" s="24">
        <f t="shared" si="21"/>
        <v>28413.040000000001</v>
      </c>
      <c r="J290" s="19">
        <v>0</v>
      </c>
      <c r="K290" s="47">
        <f t="shared" si="22"/>
        <v>20874994.909999996</v>
      </c>
    </row>
    <row r="291" spans="2:11" ht="63" x14ac:dyDescent="0.25">
      <c r="B291" s="15">
        <v>257</v>
      </c>
      <c r="C291" s="16">
        <v>44915</v>
      </c>
      <c r="D291" s="20" t="s">
        <v>301</v>
      </c>
      <c r="E291" s="25" t="s">
        <v>25</v>
      </c>
      <c r="F291" s="21">
        <v>751</v>
      </c>
      <c r="G291" s="46">
        <v>11265</v>
      </c>
      <c r="H291" s="27">
        <v>7.9091199999999997</v>
      </c>
      <c r="I291" s="24">
        <f t="shared" si="21"/>
        <v>89096.24</v>
      </c>
      <c r="J291" s="19">
        <v>0</v>
      </c>
      <c r="K291" s="47">
        <f t="shared" si="22"/>
        <v>20964091.149999995</v>
      </c>
    </row>
    <row r="292" spans="2:11" ht="63" x14ac:dyDescent="0.25">
      <c r="B292" s="15">
        <v>258</v>
      </c>
      <c r="C292" s="16">
        <v>44915</v>
      </c>
      <c r="D292" s="20" t="s">
        <v>302</v>
      </c>
      <c r="E292" s="25" t="s">
        <v>73</v>
      </c>
      <c r="F292" s="21">
        <v>2062</v>
      </c>
      <c r="G292" s="46">
        <v>29824.49</v>
      </c>
      <c r="H292" s="27">
        <v>7.9091199999999997</v>
      </c>
      <c r="I292" s="24">
        <f t="shared" si="21"/>
        <v>235885.47</v>
      </c>
      <c r="J292" s="19">
        <v>0</v>
      </c>
      <c r="K292" s="47">
        <f t="shared" si="22"/>
        <v>21199976.619999994</v>
      </c>
    </row>
    <row r="293" spans="2:11" ht="31.5" x14ac:dyDescent="0.25">
      <c r="B293" s="15">
        <v>259</v>
      </c>
      <c r="C293" s="16">
        <v>44915</v>
      </c>
      <c r="D293" s="20" t="s">
        <v>312</v>
      </c>
      <c r="E293" s="25" t="s">
        <v>51</v>
      </c>
      <c r="F293" s="21">
        <v>1473</v>
      </c>
      <c r="G293" s="46">
        <v>21050.68</v>
      </c>
      <c r="H293" s="27">
        <v>7.9302400000000004</v>
      </c>
      <c r="I293" s="24">
        <f>ROUND(G293*H293,2)</f>
        <v>166936.94</v>
      </c>
      <c r="J293" s="19">
        <v>0</v>
      </c>
      <c r="K293" s="47">
        <f t="shared" si="22"/>
        <v>21366913.559999995</v>
      </c>
    </row>
    <row r="294" spans="2:11" ht="63" x14ac:dyDescent="0.25">
      <c r="B294" s="15">
        <v>260</v>
      </c>
      <c r="C294" s="16">
        <v>44915</v>
      </c>
      <c r="D294" s="20" t="s">
        <v>303</v>
      </c>
      <c r="E294" s="25" t="s">
        <v>45</v>
      </c>
      <c r="F294" s="21">
        <v>1755</v>
      </c>
      <c r="G294" s="46">
        <v>26325</v>
      </c>
      <c r="H294" s="27">
        <v>7.9090100000000003</v>
      </c>
      <c r="I294" s="24">
        <f>ROUND(G294*H294,2)</f>
        <v>208204.69</v>
      </c>
      <c r="J294" s="19">
        <v>0</v>
      </c>
      <c r="K294" s="47">
        <f t="shared" si="22"/>
        <v>21575118.249999996</v>
      </c>
    </row>
    <row r="295" spans="2:11" ht="63" x14ac:dyDescent="0.25">
      <c r="B295" s="15">
        <v>261</v>
      </c>
      <c r="C295" s="16">
        <v>44915</v>
      </c>
      <c r="D295" s="20" t="s">
        <v>304</v>
      </c>
      <c r="E295" s="25" t="s">
        <v>126</v>
      </c>
      <c r="F295" s="21">
        <v>2155</v>
      </c>
      <c r="G295" s="46">
        <v>30805.1</v>
      </c>
      <c r="H295" s="27">
        <v>7.9090100000000003</v>
      </c>
      <c r="I295" s="24">
        <f>ROUND(G295*H295,2)</f>
        <v>243637.84</v>
      </c>
      <c r="J295" s="19">
        <v>0</v>
      </c>
      <c r="K295" s="47">
        <f t="shared" si="22"/>
        <v>21818756.089999996</v>
      </c>
    </row>
    <row r="296" spans="2:11" x14ac:dyDescent="0.25">
      <c r="B296" s="50"/>
      <c r="C296" s="50"/>
      <c r="D296" s="51" t="s">
        <v>305</v>
      </c>
      <c r="E296" s="50"/>
      <c r="F296" s="52">
        <f>SUM(F5:F295)</f>
        <v>3138748</v>
      </c>
      <c r="G296" s="52">
        <f>SUM(G5:G295)</f>
        <v>3838082.2400000007</v>
      </c>
      <c r="H296" s="53"/>
      <c r="I296" s="52">
        <f>SUM(I5:I295)</f>
        <v>261244090.06999996</v>
      </c>
      <c r="J296" s="52">
        <f>SUM(J5:J295)</f>
        <v>167485836.35000002</v>
      </c>
      <c r="K296" s="54">
        <f>K295</f>
        <v>21818756.089999996</v>
      </c>
    </row>
  </sheetData>
  <mergeCells count="2">
    <mergeCell ref="B2:K2"/>
    <mergeCell ref="B1:K1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abSelected="1" workbookViewId="0">
      <selection activeCell="B1" sqref="B1:K1"/>
    </sheetView>
  </sheetViews>
  <sheetFormatPr baseColWidth="10" defaultRowHeight="15.75" x14ac:dyDescent="0.25"/>
  <cols>
    <col min="1" max="1" width="8.42578125" style="58" customWidth="1"/>
    <col min="2" max="2" width="14.85546875" style="58" customWidth="1"/>
    <col min="3" max="3" width="16.28515625" style="58" customWidth="1"/>
    <col min="4" max="4" width="50.85546875" style="58" customWidth="1"/>
    <col min="5" max="5" width="16.28515625" style="58" customWidth="1"/>
    <col min="6" max="6" width="16.42578125" style="75" customWidth="1"/>
    <col min="7" max="7" width="17.28515625" style="76" customWidth="1"/>
    <col min="8" max="8" width="16.42578125" style="77" hidden="1" customWidth="1"/>
    <col min="9" max="9" width="21.85546875" style="76" customWidth="1"/>
    <col min="10" max="10" width="20.7109375" style="76" customWidth="1"/>
    <col min="11" max="11" width="22.28515625" style="76" customWidth="1"/>
    <col min="12" max="12" width="13.140625" style="58" bestFit="1" customWidth="1"/>
    <col min="13" max="13" width="14.85546875" style="58" customWidth="1"/>
    <col min="14" max="14" width="13.85546875" style="58" bestFit="1" customWidth="1"/>
    <col min="15" max="16384" width="11.42578125" style="58"/>
  </cols>
  <sheetData>
    <row r="1" spans="2:11" ht="15.75" customHeight="1" x14ac:dyDescent="0.3">
      <c r="B1" s="158" t="s">
        <v>347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34.5" customHeight="1" x14ac:dyDescent="0.25">
      <c r="B2" s="155" t="s">
        <v>309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5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60" customHeight="1" x14ac:dyDescent="0.25">
      <c r="B4" s="59" t="s">
        <v>1</v>
      </c>
      <c r="C4" s="59" t="s">
        <v>2</v>
      </c>
      <c r="D4" s="59" t="s">
        <v>3</v>
      </c>
      <c r="E4" s="59" t="s">
        <v>316</v>
      </c>
      <c r="F4" s="60" t="s">
        <v>317</v>
      </c>
      <c r="G4" s="61" t="s">
        <v>318</v>
      </c>
      <c r="H4" s="59" t="s">
        <v>7</v>
      </c>
      <c r="I4" s="61" t="s">
        <v>8</v>
      </c>
      <c r="J4" s="61" t="s">
        <v>9</v>
      </c>
      <c r="K4" s="61" t="s">
        <v>10</v>
      </c>
    </row>
    <row r="5" spans="2:11" ht="38.25" customHeight="1" x14ac:dyDescent="0.25">
      <c r="B5" s="15"/>
      <c r="C5" s="62"/>
      <c r="D5" s="63" t="s">
        <v>11</v>
      </c>
      <c r="E5" s="18"/>
      <c r="F5" s="64"/>
      <c r="G5" s="65"/>
      <c r="H5" s="66"/>
      <c r="I5" s="67"/>
      <c r="J5" s="67"/>
      <c r="K5" s="67">
        <v>48209022.020000003</v>
      </c>
    </row>
    <row r="6" spans="2:11" ht="60.75" x14ac:dyDescent="0.25">
      <c r="B6" s="68">
        <v>87027</v>
      </c>
      <c r="C6" s="69">
        <v>44579</v>
      </c>
      <c r="D6" s="70" t="s">
        <v>12</v>
      </c>
      <c r="E6" s="15" t="s">
        <v>13</v>
      </c>
      <c r="F6" s="15" t="s">
        <v>13</v>
      </c>
      <c r="G6" s="15" t="s">
        <v>13</v>
      </c>
      <c r="H6" s="71" t="s">
        <v>13</v>
      </c>
      <c r="I6" s="72">
        <v>0</v>
      </c>
      <c r="J6" s="73">
        <v>3475325</v>
      </c>
      <c r="K6" s="67">
        <f t="shared" ref="K6:K22" si="0">+K5+I6-J6</f>
        <v>44733697.020000003</v>
      </c>
    </row>
    <row r="7" spans="2:11" ht="60.75" customHeight="1" x14ac:dyDescent="0.25">
      <c r="B7" s="95"/>
      <c r="C7" s="69">
        <v>44593</v>
      </c>
      <c r="D7" s="94" t="s">
        <v>308</v>
      </c>
      <c r="E7" s="92"/>
      <c r="F7" s="92"/>
      <c r="G7" s="93"/>
      <c r="H7" s="71" t="s">
        <v>13</v>
      </c>
      <c r="I7" s="72">
        <v>0</v>
      </c>
      <c r="J7" s="72">
        <v>0</v>
      </c>
      <c r="K7" s="67">
        <f t="shared" si="0"/>
        <v>44733697.020000003</v>
      </c>
    </row>
    <row r="8" spans="2:11" ht="141.75" x14ac:dyDescent="0.25">
      <c r="B8" s="68">
        <v>45</v>
      </c>
      <c r="C8" s="69">
        <v>44634</v>
      </c>
      <c r="D8" s="111" t="s">
        <v>313</v>
      </c>
      <c r="E8" s="112">
        <v>80037</v>
      </c>
      <c r="F8" s="113">
        <v>44620</v>
      </c>
      <c r="G8" s="112" t="s">
        <v>314</v>
      </c>
      <c r="I8" s="73">
        <v>4595112.38</v>
      </c>
      <c r="J8" s="72">
        <v>0</v>
      </c>
      <c r="K8" s="67">
        <f t="shared" si="0"/>
        <v>49328809.400000006</v>
      </c>
    </row>
    <row r="9" spans="2:11" ht="101.25" x14ac:dyDescent="0.25">
      <c r="B9" s="68">
        <v>55</v>
      </c>
      <c r="C9" s="114">
        <v>44634</v>
      </c>
      <c r="D9" s="115" t="s">
        <v>315</v>
      </c>
      <c r="E9" s="112">
        <v>80021</v>
      </c>
      <c r="F9" s="116">
        <v>44624</v>
      </c>
      <c r="G9" s="117" t="s">
        <v>314</v>
      </c>
      <c r="I9" s="119">
        <v>5310983.12</v>
      </c>
      <c r="J9" s="72">
        <v>0</v>
      </c>
      <c r="K9" s="67">
        <f t="shared" si="0"/>
        <v>54639792.520000003</v>
      </c>
    </row>
    <row r="10" spans="2:11" ht="60.75" x14ac:dyDescent="0.25">
      <c r="B10" s="68">
        <v>87179</v>
      </c>
      <c r="C10" s="114">
        <v>44651</v>
      </c>
      <c r="D10" s="70" t="s">
        <v>103</v>
      </c>
      <c r="E10" s="112">
        <f>+B10</f>
        <v>87179</v>
      </c>
      <c r="F10" s="116">
        <f>+C10</f>
        <v>44651</v>
      </c>
      <c r="G10" s="117" t="s">
        <v>13</v>
      </c>
      <c r="I10" s="120">
        <v>0</v>
      </c>
      <c r="J10" s="73">
        <v>2120000</v>
      </c>
      <c r="K10" s="67">
        <f t="shared" si="0"/>
        <v>52519792.520000003</v>
      </c>
    </row>
    <row r="11" spans="2:11" ht="91.5" x14ac:dyDescent="0.25">
      <c r="B11" s="95"/>
      <c r="C11" s="69">
        <v>44652</v>
      </c>
      <c r="D11" s="94" t="s">
        <v>308</v>
      </c>
      <c r="E11" s="92"/>
      <c r="F11" s="92"/>
      <c r="G11" s="93"/>
      <c r="H11" s="71" t="s">
        <v>13</v>
      </c>
      <c r="I11" s="72">
        <v>0</v>
      </c>
      <c r="J11" s="72">
        <v>0</v>
      </c>
      <c r="K11" s="67">
        <f t="shared" si="0"/>
        <v>52519792.520000003</v>
      </c>
    </row>
    <row r="12" spans="2:11" ht="81" x14ac:dyDescent="0.25">
      <c r="B12" s="68">
        <v>97</v>
      </c>
      <c r="C12" s="114">
        <v>44692</v>
      </c>
      <c r="D12" s="115" t="s">
        <v>319</v>
      </c>
      <c r="E12" s="68">
        <v>80008</v>
      </c>
      <c r="F12" s="69">
        <v>44679</v>
      </c>
      <c r="G12" s="117" t="s">
        <v>320</v>
      </c>
      <c r="I12" s="118">
        <v>5604617.75</v>
      </c>
      <c r="J12" s="72">
        <v>0</v>
      </c>
      <c r="K12" s="67">
        <f t="shared" si="0"/>
        <v>58124410.270000003</v>
      </c>
    </row>
    <row r="13" spans="2:11" ht="121.5" x14ac:dyDescent="0.25">
      <c r="B13" s="68">
        <v>98</v>
      </c>
      <c r="C13" s="114">
        <v>44692</v>
      </c>
      <c r="D13" s="115" t="s">
        <v>321</v>
      </c>
      <c r="E13" s="121">
        <v>80008</v>
      </c>
      <c r="F13" s="122">
        <v>44685</v>
      </c>
      <c r="G13" s="117" t="s">
        <v>320</v>
      </c>
      <c r="I13" s="73">
        <v>6266579.6100000003</v>
      </c>
      <c r="J13" s="72">
        <v>0</v>
      </c>
      <c r="K13" s="67">
        <f t="shared" si="0"/>
        <v>64390989.880000003</v>
      </c>
    </row>
    <row r="14" spans="2:11" ht="40.5" x14ac:dyDescent="0.25">
      <c r="B14" s="68">
        <v>80032</v>
      </c>
      <c r="C14" s="114">
        <v>44698</v>
      </c>
      <c r="D14" s="123" t="s">
        <v>149</v>
      </c>
      <c r="E14" s="68" t="s">
        <v>13</v>
      </c>
      <c r="F14" s="69" t="s">
        <v>13</v>
      </c>
      <c r="G14" s="117" t="s">
        <v>13</v>
      </c>
      <c r="I14" s="118">
        <v>9860.5400000000009</v>
      </c>
      <c r="J14" s="72">
        <v>0</v>
      </c>
      <c r="K14" s="67">
        <f t="shared" si="0"/>
        <v>64400850.420000002</v>
      </c>
    </row>
    <row r="15" spans="2:11" ht="60.75" x14ac:dyDescent="0.25">
      <c r="B15" s="68">
        <v>87275</v>
      </c>
      <c r="C15" s="114">
        <v>44705</v>
      </c>
      <c r="D15" s="70" t="s">
        <v>150</v>
      </c>
      <c r="E15" s="68" t="s">
        <v>13</v>
      </c>
      <c r="F15" s="69" t="s">
        <v>13</v>
      </c>
      <c r="G15" s="117" t="s">
        <v>13</v>
      </c>
      <c r="I15" s="72">
        <v>0</v>
      </c>
      <c r="J15" s="124">
        <v>22826200</v>
      </c>
      <c r="K15" s="67">
        <f t="shared" si="0"/>
        <v>41574650.420000002</v>
      </c>
    </row>
    <row r="16" spans="2:11" ht="91.5" x14ac:dyDescent="0.25">
      <c r="B16" s="95"/>
      <c r="C16" s="69">
        <v>44713</v>
      </c>
      <c r="D16" s="94" t="s">
        <v>308</v>
      </c>
      <c r="E16" s="92"/>
      <c r="F16" s="92"/>
      <c r="G16" s="93"/>
      <c r="H16" s="71" t="s">
        <v>13</v>
      </c>
      <c r="I16" s="72">
        <v>0</v>
      </c>
      <c r="J16" s="72">
        <v>0</v>
      </c>
      <c r="K16" s="67">
        <f t="shared" si="0"/>
        <v>41574650.420000002</v>
      </c>
    </row>
    <row r="17" spans="2:11" ht="91.5" x14ac:dyDescent="0.25">
      <c r="B17" s="95"/>
      <c r="C17" s="69">
        <v>44743</v>
      </c>
      <c r="D17" s="94" t="s">
        <v>308</v>
      </c>
      <c r="E17" s="92"/>
      <c r="F17" s="92"/>
      <c r="G17" s="93"/>
      <c r="H17" s="71" t="s">
        <v>13</v>
      </c>
      <c r="I17" s="72">
        <v>0</v>
      </c>
      <c r="J17" s="72">
        <v>0</v>
      </c>
      <c r="K17" s="67">
        <f t="shared" si="0"/>
        <v>41574650.420000002</v>
      </c>
    </row>
    <row r="18" spans="2:11" ht="121.5" x14ac:dyDescent="0.3">
      <c r="B18" s="125">
        <v>87179</v>
      </c>
      <c r="C18" s="126">
        <v>44783</v>
      </c>
      <c r="D18" s="127" t="s">
        <v>194</v>
      </c>
      <c r="E18" s="128">
        <v>0</v>
      </c>
      <c r="F18" s="128">
        <v>0</v>
      </c>
      <c r="G18" s="128">
        <v>0</v>
      </c>
      <c r="I18" s="133">
        <v>18133.349999999999</v>
      </c>
      <c r="J18" s="134">
        <v>0</v>
      </c>
      <c r="K18" s="135">
        <f t="shared" si="0"/>
        <v>41592783.770000003</v>
      </c>
    </row>
    <row r="19" spans="2:11" ht="60.75" x14ac:dyDescent="0.3">
      <c r="B19" s="125">
        <v>80025</v>
      </c>
      <c r="C19" s="126">
        <v>44783</v>
      </c>
      <c r="D19" s="127" t="s">
        <v>322</v>
      </c>
      <c r="E19" s="128">
        <v>0</v>
      </c>
      <c r="F19" s="128">
        <v>0</v>
      </c>
      <c r="G19" s="128">
        <v>0</v>
      </c>
      <c r="I19" s="136">
        <v>436.71</v>
      </c>
      <c r="J19" s="134">
        <v>0</v>
      </c>
      <c r="K19" s="135">
        <f t="shared" si="0"/>
        <v>41593220.480000004</v>
      </c>
    </row>
    <row r="20" spans="2:11" ht="60.75" x14ac:dyDescent="0.3">
      <c r="B20" s="125">
        <v>87009</v>
      </c>
      <c r="C20" s="126">
        <v>44790</v>
      </c>
      <c r="D20" s="129" t="s">
        <v>197</v>
      </c>
      <c r="E20" s="128">
        <v>0</v>
      </c>
      <c r="F20" s="128">
        <v>0</v>
      </c>
      <c r="G20" s="128">
        <v>0</v>
      </c>
      <c r="I20" s="128">
        <v>0</v>
      </c>
      <c r="J20" s="137">
        <v>12212338.099999998</v>
      </c>
      <c r="K20" s="135">
        <f t="shared" si="0"/>
        <v>29380882.380000006</v>
      </c>
    </row>
    <row r="21" spans="2:11" ht="121.5" x14ac:dyDescent="0.25">
      <c r="B21" s="125">
        <v>162</v>
      </c>
      <c r="C21" s="126">
        <v>44804</v>
      </c>
      <c r="D21" s="130" t="s">
        <v>323</v>
      </c>
      <c r="E21" s="125">
        <v>80023</v>
      </c>
      <c r="F21" s="131">
        <v>44796</v>
      </c>
      <c r="G21" s="132" t="s">
        <v>324</v>
      </c>
      <c r="I21" s="133">
        <v>9157305.2400000002</v>
      </c>
      <c r="J21" s="138">
        <v>0</v>
      </c>
      <c r="K21" s="135">
        <f t="shared" si="0"/>
        <v>38538187.620000005</v>
      </c>
    </row>
    <row r="22" spans="2:11" ht="81" x14ac:dyDescent="0.25">
      <c r="B22" s="125">
        <v>163</v>
      </c>
      <c r="C22" s="126">
        <v>44804</v>
      </c>
      <c r="D22" s="130" t="s">
        <v>325</v>
      </c>
      <c r="E22" s="125">
        <v>80022</v>
      </c>
      <c r="F22" s="131">
        <v>44796</v>
      </c>
      <c r="G22" s="132" t="s">
        <v>324</v>
      </c>
      <c r="I22" s="137">
        <v>7980614.4299999997</v>
      </c>
      <c r="J22" s="138">
        <v>0</v>
      </c>
      <c r="K22" s="135">
        <f t="shared" si="0"/>
        <v>46518802.050000004</v>
      </c>
    </row>
    <row r="23" spans="2:11" ht="40.5" x14ac:dyDescent="0.25">
      <c r="B23" s="125">
        <v>80050</v>
      </c>
      <c r="C23" s="125">
        <v>44831</v>
      </c>
      <c r="D23" s="130" t="s">
        <v>326</v>
      </c>
      <c r="E23" s="139" t="s">
        <v>13</v>
      </c>
      <c r="F23" s="139" t="s">
        <v>13</v>
      </c>
      <c r="G23" s="139" t="s">
        <v>13</v>
      </c>
      <c r="I23" s="133">
        <v>188.81</v>
      </c>
      <c r="J23" s="140">
        <v>0</v>
      </c>
      <c r="K23" s="141">
        <f>K22+I23-J23</f>
        <v>46518990.860000007</v>
      </c>
    </row>
    <row r="24" spans="2:11" ht="121.5" x14ac:dyDescent="0.25">
      <c r="B24" s="125">
        <v>87275</v>
      </c>
      <c r="C24" s="125">
        <v>44833</v>
      </c>
      <c r="D24" s="130" t="s">
        <v>240</v>
      </c>
      <c r="E24" s="139" t="s">
        <v>13</v>
      </c>
      <c r="F24" s="139" t="s">
        <v>13</v>
      </c>
      <c r="G24" s="139" t="s">
        <v>13</v>
      </c>
      <c r="I24" s="133">
        <v>1441342.08</v>
      </c>
      <c r="J24" s="72">
        <v>0</v>
      </c>
      <c r="K24" s="141">
        <f>K23+I24-J24</f>
        <v>47960332.940000005</v>
      </c>
    </row>
    <row r="25" spans="2:11" ht="20.25" x14ac:dyDescent="0.25">
      <c r="B25" s="125"/>
      <c r="C25" s="125"/>
      <c r="D25" s="130" t="s">
        <v>331</v>
      </c>
      <c r="E25" s="139"/>
      <c r="F25" s="139"/>
      <c r="G25" s="139"/>
      <c r="I25" s="133">
        <f>SUM(I5:I24)</f>
        <v>40385174.020000003</v>
      </c>
      <c r="J25" s="133">
        <f>SUM(J5:J24)</f>
        <v>40633863.099999994</v>
      </c>
      <c r="K25" s="141">
        <f>K24</f>
        <v>47960332.940000005</v>
      </c>
    </row>
    <row r="26" spans="2:11" ht="20.25" x14ac:dyDescent="0.25">
      <c r="B26" s="125"/>
      <c r="C26" s="125"/>
      <c r="D26" s="130" t="s">
        <v>332</v>
      </c>
      <c r="E26" s="139"/>
      <c r="F26" s="139"/>
      <c r="G26" s="139"/>
      <c r="I26" s="133">
        <f>I25</f>
        <v>40385174.020000003</v>
      </c>
      <c r="J26" s="133">
        <f>J25</f>
        <v>40633863.099999994</v>
      </c>
      <c r="K26" s="141">
        <f>K25</f>
        <v>47960332.940000005</v>
      </c>
    </row>
    <row r="27" spans="2:11" ht="141.75" x14ac:dyDescent="0.25">
      <c r="B27" s="125">
        <v>87009</v>
      </c>
      <c r="C27" s="125">
        <v>44833</v>
      </c>
      <c r="D27" s="130" t="s">
        <v>241</v>
      </c>
      <c r="E27" s="139" t="s">
        <v>13</v>
      </c>
      <c r="F27" s="139" t="s">
        <v>13</v>
      </c>
      <c r="G27" s="139" t="s">
        <v>13</v>
      </c>
      <c r="I27" s="140">
        <v>0</v>
      </c>
      <c r="J27" s="133">
        <v>1441342.9</v>
      </c>
      <c r="K27" s="141">
        <f>K24+I27-J27</f>
        <v>46518990.040000007</v>
      </c>
    </row>
    <row r="28" spans="2:11" ht="60.75" x14ac:dyDescent="0.25">
      <c r="B28" s="125">
        <v>87245</v>
      </c>
      <c r="C28" s="125">
        <v>44833</v>
      </c>
      <c r="D28" s="130" t="s">
        <v>242</v>
      </c>
      <c r="E28" s="139" t="s">
        <v>13</v>
      </c>
      <c r="F28" s="139" t="s">
        <v>13</v>
      </c>
      <c r="G28" s="139" t="s">
        <v>13</v>
      </c>
      <c r="I28" s="140">
        <v>0</v>
      </c>
      <c r="J28" s="133">
        <v>21003394</v>
      </c>
      <c r="K28" s="141">
        <f t="shared" ref="K28:K33" si="1">K27+I28-J28</f>
        <v>25515596.040000007</v>
      </c>
    </row>
    <row r="29" spans="2:11" ht="91.5" x14ac:dyDescent="0.25">
      <c r="B29" s="95"/>
      <c r="C29" s="69">
        <v>44805</v>
      </c>
      <c r="D29" s="94" t="s">
        <v>308</v>
      </c>
      <c r="E29" s="92"/>
      <c r="F29" s="92"/>
      <c r="G29" s="93"/>
      <c r="H29" s="71" t="s">
        <v>13</v>
      </c>
      <c r="I29" s="72">
        <v>0</v>
      </c>
      <c r="J29" s="72">
        <v>0</v>
      </c>
      <c r="K29" s="141">
        <f t="shared" si="1"/>
        <v>25515596.040000007</v>
      </c>
    </row>
    <row r="30" spans="2:11" ht="40.5" x14ac:dyDescent="0.25">
      <c r="B30" s="125">
        <v>80021</v>
      </c>
      <c r="C30" s="125">
        <v>44888</v>
      </c>
      <c r="D30" s="130" t="s">
        <v>283</v>
      </c>
      <c r="E30" s="80" t="s">
        <v>13</v>
      </c>
      <c r="F30" s="80" t="s">
        <v>13</v>
      </c>
      <c r="G30" s="142" t="s">
        <v>13</v>
      </c>
      <c r="I30" s="143">
        <v>1661.87</v>
      </c>
      <c r="J30" s="144">
        <v>0</v>
      </c>
      <c r="K30" s="141">
        <f t="shared" si="1"/>
        <v>25517257.910000008</v>
      </c>
    </row>
    <row r="31" spans="2:11" ht="81" x14ac:dyDescent="0.25">
      <c r="B31" s="125">
        <v>242</v>
      </c>
      <c r="C31" s="125">
        <v>44894</v>
      </c>
      <c r="D31" s="130" t="s">
        <v>327</v>
      </c>
      <c r="E31" s="125">
        <v>80013</v>
      </c>
      <c r="F31" s="131">
        <v>44894</v>
      </c>
      <c r="G31" s="132" t="s">
        <v>328</v>
      </c>
      <c r="I31" s="133">
        <v>8165933.21</v>
      </c>
      <c r="J31" s="148">
        <v>0</v>
      </c>
      <c r="K31" s="141">
        <f t="shared" si="1"/>
        <v>33683191.120000005</v>
      </c>
    </row>
    <row r="32" spans="2:11" ht="141.75" x14ac:dyDescent="0.25">
      <c r="B32" s="125">
        <v>87245</v>
      </c>
      <c r="C32" s="125">
        <v>44895</v>
      </c>
      <c r="D32" s="130" t="s">
        <v>284</v>
      </c>
      <c r="E32" s="145"/>
      <c r="F32" s="146"/>
      <c r="G32" s="147"/>
      <c r="I32" s="133">
        <v>168175.35999999999</v>
      </c>
      <c r="J32" s="148"/>
      <c r="K32" s="141">
        <f t="shared" si="1"/>
        <v>33851366.480000004</v>
      </c>
    </row>
    <row r="33" spans="2:11" ht="60.75" x14ac:dyDescent="0.25">
      <c r="B33" s="125">
        <v>87115</v>
      </c>
      <c r="C33" s="125">
        <v>44895</v>
      </c>
      <c r="D33" s="130" t="s">
        <v>285</v>
      </c>
      <c r="E33" s="145" t="s">
        <v>13</v>
      </c>
      <c r="F33" s="149" t="s">
        <v>13</v>
      </c>
      <c r="G33" s="147" t="s">
        <v>13</v>
      </c>
      <c r="I33" s="143">
        <v>0</v>
      </c>
      <c r="J33" s="133">
        <v>17054900.739999998</v>
      </c>
      <c r="K33" s="141">
        <f t="shared" si="1"/>
        <v>16796465.740000006</v>
      </c>
    </row>
    <row r="34" spans="2:11" ht="40.5" x14ac:dyDescent="0.25">
      <c r="B34" s="125">
        <v>44924</v>
      </c>
      <c r="C34" s="125">
        <v>80044</v>
      </c>
      <c r="D34" s="130" t="s">
        <v>329</v>
      </c>
      <c r="E34" s="41">
        <v>0</v>
      </c>
      <c r="F34" s="41">
        <v>0</v>
      </c>
      <c r="G34" s="41">
        <v>0</v>
      </c>
      <c r="I34" s="133">
        <v>65805.97</v>
      </c>
      <c r="J34" s="41">
        <v>0</v>
      </c>
      <c r="K34" s="141">
        <f>K33+I34-J34</f>
        <v>16862271.710000005</v>
      </c>
    </row>
    <row r="35" spans="2:11" ht="40.5" x14ac:dyDescent="0.25">
      <c r="B35" s="125">
        <v>44924</v>
      </c>
      <c r="C35" s="125">
        <v>80045</v>
      </c>
      <c r="D35" s="130" t="s">
        <v>330</v>
      </c>
      <c r="E35" s="39">
        <v>0</v>
      </c>
      <c r="F35" s="39">
        <v>0</v>
      </c>
      <c r="G35" s="39">
        <v>0</v>
      </c>
      <c r="I35" s="133">
        <v>1230079.47</v>
      </c>
      <c r="J35" s="39">
        <v>0</v>
      </c>
      <c r="K35" s="141">
        <f>K34+I35-J35</f>
        <v>18092351.180000003</v>
      </c>
    </row>
    <row r="36" spans="2:11" ht="20.25" x14ac:dyDescent="0.25">
      <c r="B36" s="15"/>
      <c r="C36" s="62"/>
      <c r="D36" s="63" t="s">
        <v>305</v>
      </c>
      <c r="E36" s="18"/>
      <c r="F36" s="64"/>
      <c r="G36" s="65"/>
      <c r="H36" s="66"/>
      <c r="I36" s="67">
        <f>SUM(I26:I35)</f>
        <v>50016829.899999999</v>
      </c>
      <c r="J36" s="67">
        <f>SUM(J26:J35)</f>
        <v>80133500.739999995</v>
      </c>
      <c r="K36" s="67">
        <f>K35</f>
        <v>18092351.180000003</v>
      </c>
    </row>
  </sheetData>
  <mergeCells count="2">
    <mergeCell ref="B2:K2"/>
    <mergeCell ref="B1:K1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B1" sqref="B1:J1"/>
    </sheetView>
  </sheetViews>
  <sheetFormatPr baseColWidth="10" defaultRowHeight="15.75" x14ac:dyDescent="0.25"/>
  <cols>
    <col min="1" max="1" width="8.7109375" style="1" customWidth="1"/>
    <col min="2" max="2" width="13" style="1" customWidth="1"/>
    <col min="3" max="3" width="15.5703125" style="1" customWidth="1"/>
    <col min="4" max="4" width="48.85546875" style="1" customWidth="1"/>
    <col min="5" max="5" width="12.28515625" style="1" customWidth="1"/>
    <col min="6" max="6" width="15.5703125" style="57" customWidth="1"/>
    <col min="7" max="7" width="15" style="1" customWidth="1"/>
    <col min="8" max="8" width="17.5703125" style="56" customWidth="1"/>
    <col min="9" max="9" width="18.140625" style="56" customWidth="1"/>
    <col min="10" max="10" width="19.85546875" style="56" bestFit="1" customWidth="1"/>
    <col min="11" max="11" width="13.140625" style="1" bestFit="1" customWidth="1"/>
    <col min="12" max="12" width="14.85546875" style="1" customWidth="1"/>
    <col min="13" max="13" width="13.85546875" style="1" bestFit="1" customWidth="1"/>
    <col min="14" max="16384" width="11.42578125" style="1"/>
  </cols>
  <sheetData>
    <row r="1" spans="2:10" ht="15.75" customHeight="1" x14ac:dyDescent="0.25">
      <c r="B1" s="156" t="s">
        <v>345</v>
      </c>
      <c r="C1" s="156"/>
      <c r="D1" s="156"/>
      <c r="E1" s="156"/>
      <c r="F1" s="156"/>
      <c r="G1" s="156"/>
      <c r="H1" s="156"/>
      <c r="I1" s="156"/>
      <c r="J1" s="156"/>
    </row>
    <row r="2" spans="2:10" s="78" customFormat="1" ht="20.25" x14ac:dyDescent="0.2">
      <c r="B2" s="155" t="s">
        <v>0</v>
      </c>
      <c r="C2" s="155"/>
      <c r="D2" s="155"/>
      <c r="E2" s="155"/>
      <c r="F2" s="155"/>
      <c r="G2" s="155"/>
      <c r="H2" s="155"/>
      <c r="I2" s="155"/>
      <c r="J2" s="155"/>
    </row>
    <row r="3" spans="2:10" s="78" customFormat="1" ht="12.75" x14ac:dyDescent="0.2">
      <c r="B3" s="2"/>
      <c r="C3" s="2"/>
      <c r="D3" s="2"/>
      <c r="E3" s="2"/>
      <c r="F3" s="2"/>
      <c r="G3" s="2"/>
      <c r="H3" s="2"/>
      <c r="I3" s="2"/>
      <c r="J3" s="2"/>
    </row>
    <row r="4" spans="2:10" ht="58.5" customHeight="1" x14ac:dyDescent="0.25">
      <c r="B4" s="59" t="s">
        <v>1</v>
      </c>
      <c r="C4" s="59" t="s">
        <v>2</v>
      </c>
      <c r="D4" s="59" t="s">
        <v>3</v>
      </c>
      <c r="E4" s="59" t="s">
        <v>306</v>
      </c>
      <c r="F4" s="59" t="s">
        <v>2</v>
      </c>
      <c r="G4" s="59" t="s">
        <v>307</v>
      </c>
      <c r="H4" s="61" t="s">
        <v>8</v>
      </c>
      <c r="I4" s="61" t="s">
        <v>9</v>
      </c>
      <c r="J4" s="61" t="s">
        <v>10</v>
      </c>
    </row>
    <row r="5" spans="2:10" ht="30" customHeight="1" x14ac:dyDescent="0.3">
      <c r="B5" s="79"/>
      <c r="C5" s="80"/>
      <c r="D5" s="81" t="s">
        <v>11</v>
      </c>
      <c r="E5" s="82"/>
      <c r="F5" s="83"/>
      <c r="G5" s="84"/>
      <c r="H5" s="85"/>
      <c r="I5" s="85"/>
      <c r="J5" s="86">
        <v>577718.97</v>
      </c>
    </row>
    <row r="6" spans="2:10" ht="80.25" customHeight="1" x14ac:dyDescent="0.25">
      <c r="B6" s="150"/>
      <c r="C6" s="69">
        <v>44563</v>
      </c>
      <c r="D6" s="94" t="s">
        <v>308</v>
      </c>
      <c r="E6" s="92"/>
      <c r="F6" s="92"/>
      <c r="G6" s="93"/>
      <c r="H6" s="72">
        <v>0</v>
      </c>
      <c r="I6" s="72">
        <v>0</v>
      </c>
      <c r="J6" s="86">
        <f>J5+H6-I6</f>
        <v>577718.97</v>
      </c>
    </row>
    <row r="7" spans="2:10" ht="81" x14ac:dyDescent="0.25">
      <c r="B7" s="68">
        <v>21</v>
      </c>
      <c r="C7" s="69">
        <v>44603</v>
      </c>
      <c r="D7" s="151" t="s">
        <v>333</v>
      </c>
      <c r="E7" s="68">
        <v>80022</v>
      </c>
      <c r="F7" s="69">
        <v>44589</v>
      </c>
      <c r="G7" s="152">
        <v>44501</v>
      </c>
      <c r="H7" s="87">
        <v>55747.32</v>
      </c>
      <c r="I7" s="87">
        <v>0</v>
      </c>
      <c r="J7" s="88">
        <f t="shared" ref="J7:J20" si="0">+J6+H7-I7</f>
        <v>633466.28999999992</v>
      </c>
    </row>
    <row r="8" spans="2:10" ht="81" x14ac:dyDescent="0.25">
      <c r="B8" s="68">
        <v>43</v>
      </c>
      <c r="C8" s="69">
        <v>44603</v>
      </c>
      <c r="D8" s="151" t="s">
        <v>334</v>
      </c>
      <c r="E8" s="68">
        <v>80021</v>
      </c>
      <c r="F8" s="69">
        <v>44600</v>
      </c>
      <c r="G8" s="152">
        <v>44531</v>
      </c>
      <c r="H8" s="87">
        <v>48740.5</v>
      </c>
      <c r="I8" s="87">
        <v>0</v>
      </c>
      <c r="J8" s="88">
        <f t="shared" si="0"/>
        <v>682206.78999999992</v>
      </c>
    </row>
    <row r="9" spans="2:10" ht="81" x14ac:dyDescent="0.25">
      <c r="B9" s="68">
        <v>68</v>
      </c>
      <c r="C9" s="69">
        <v>44641</v>
      </c>
      <c r="D9" s="151" t="s">
        <v>335</v>
      </c>
      <c r="E9" s="153">
        <v>80025</v>
      </c>
      <c r="F9" s="69">
        <v>44637</v>
      </c>
      <c r="G9" s="152">
        <v>44562</v>
      </c>
      <c r="H9" s="87">
        <v>60073.63</v>
      </c>
      <c r="I9" s="87">
        <v>0</v>
      </c>
      <c r="J9" s="88">
        <f t="shared" si="0"/>
        <v>742280.41999999993</v>
      </c>
    </row>
    <row r="10" spans="2:10" ht="91.5" x14ac:dyDescent="0.25">
      <c r="B10" s="150"/>
      <c r="C10" s="69">
        <v>44652</v>
      </c>
      <c r="D10" s="94" t="s">
        <v>308</v>
      </c>
      <c r="E10" s="92"/>
      <c r="F10" s="92"/>
      <c r="G10" s="93"/>
      <c r="H10" s="72">
        <v>0</v>
      </c>
      <c r="I10" s="72">
        <v>0</v>
      </c>
      <c r="J10" s="88">
        <f t="shared" si="0"/>
        <v>742280.41999999993</v>
      </c>
    </row>
    <row r="11" spans="2:10" ht="81" x14ac:dyDescent="0.25">
      <c r="B11" s="68">
        <v>90</v>
      </c>
      <c r="C11" s="69">
        <v>44684</v>
      </c>
      <c r="D11" s="151" t="s">
        <v>336</v>
      </c>
      <c r="E11" s="153">
        <v>80014</v>
      </c>
      <c r="F11" s="69">
        <v>44672</v>
      </c>
      <c r="G11" s="152">
        <v>44593</v>
      </c>
      <c r="H11" s="87">
        <v>52461.43</v>
      </c>
      <c r="I11" s="87">
        <v>0</v>
      </c>
      <c r="J11" s="88">
        <f t="shared" si="0"/>
        <v>794741.85</v>
      </c>
    </row>
    <row r="12" spans="2:10" ht="81" x14ac:dyDescent="0.25">
      <c r="B12" s="68">
        <v>114</v>
      </c>
      <c r="C12" s="69">
        <v>44708</v>
      </c>
      <c r="D12" s="151" t="s">
        <v>337</v>
      </c>
      <c r="E12" s="153">
        <v>80014</v>
      </c>
      <c r="F12" s="69">
        <v>44698</v>
      </c>
      <c r="G12" s="152">
        <v>44621</v>
      </c>
      <c r="H12" s="87">
        <v>86834.02</v>
      </c>
      <c r="I12" s="87">
        <v>0</v>
      </c>
      <c r="J12" s="88">
        <f t="shared" si="0"/>
        <v>881575.87</v>
      </c>
    </row>
    <row r="13" spans="2:10" ht="81" x14ac:dyDescent="0.25">
      <c r="B13" s="68">
        <v>135</v>
      </c>
      <c r="C13" s="69">
        <v>44734</v>
      </c>
      <c r="D13" s="151" t="s">
        <v>338</v>
      </c>
      <c r="E13" s="153">
        <v>80014</v>
      </c>
      <c r="F13" s="69">
        <v>44728</v>
      </c>
      <c r="G13" s="152">
        <v>44652</v>
      </c>
      <c r="H13" s="87">
        <v>84480.99</v>
      </c>
      <c r="I13" s="87">
        <v>0</v>
      </c>
      <c r="J13" s="88">
        <f t="shared" si="0"/>
        <v>966056.86</v>
      </c>
    </row>
    <row r="14" spans="2:10" ht="91.5" x14ac:dyDescent="0.25">
      <c r="B14" s="150"/>
      <c r="C14" s="69">
        <v>44743</v>
      </c>
      <c r="D14" s="94" t="s">
        <v>308</v>
      </c>
      <c r="E14" s="92"/>
      <c r="F14" s="92"/>
      <c r="G14" s="93"/>
      <c r="H14" s="72">
        <v>0</v>
      </c>
      <c r="I14" s="72">
        <v>0</v>
      </c>
      <c r="J14" s="88">
        <f t="shared" si="0"/>
        <v>966056.86</v>
      </c>
    </row>
    <row r="15" spans="2:10" ht="81" x14ac:dyDescent="0.25">
      <c r="B15" s="68">
        <v>155</v>
      </c>
      <c r="C15" s="69">
        <v>44802</v>
      </c>
      <c r="D15" s="151" t="s">
        <v>339</v>
      </c>
      <c r="E15" s="153">
        <v>80049</v>
      </c>
      <c r="F15" s="69">
        <v>44769</v>
      </c>
      <c r="G15" s="152">
        <v>44682</v>
      </c>
      <c r="H15" s="87">
        <v>91842.19</v>
      </c>
      <c r="I15" s="87">
        <v>0</v>
      </c>
      <c r="J15" s="88">
        <f t="shared" si="0"/>
        <v>1057899.05</v>
      </c>
    </row>
    <row r="16" spans="2:10" ht="81" x14ac:dyDescent="0.25">
      <c r="B16" s="68">
        <v>161</v>
      </c>
      <c r="C16" s="69">
        <v>44802</v>
      </c>
      <c r="D16" s="151" t="s">
        <v>340</v>
      </c>
      <c r="E16" s="153">
        <v>80024</v>
      </c>
      <c r="F16" s="69">
        <v>44789</v>
      </c>
      <c r="G16" s="152">
        <v>44713</v>
      </c>
      <c r="H16" s="87">
        <v>92484.68</v>
      </c>
      <c r="I16" s="87">
        <v>0</v>
      </c>
      <c r="J16" s="88">
        <f t="shared" si="0"/>
        <v>1150383.73</v>
      </c>
    </row>
    <row r="17" spans="2:10" ht="81" x14ac:dyDescent="0.25">
      <c r="B17" s="68">
        <v>200</v>
      </c>
      <c r="C17" s="69">
        <v>44833</v>
      </c>
      <c r="D17" s="151" t="s">
        <v>341</v>
      </c>
      <c r="E17" s="153">
        <v>80037</v>
      </c>
      <c r="F17" s="69">
        <v>44825</v>
      </c>
      <c r="G17" s="152">
        <v>44743</v>
      </c>
      <c r="H17" s="87">
        <v>88840.98</v>
      </c>
      <c r="I17" s="87">
        <v>0</v>
      </c>
      <c r="J17" s="88">
        <f t="shared" si="0"/>
        <v>1239224.71</v>
      </c>
    </row>
    <row r="18" spans="2:10" ht="81" x14ac:dyDescent="0.25">
      <c r="B18" s="68">
        <v>220</v>
      </c>
      <c r="C18" s="69">
        <v>44858</v>
      </c>
      <c r="D18" s="151" t="s">
        <v>342</v>
      </c>
      <c r="E18" s="153">
        <v>80025</v>
      </c>
      <c r="F18" s="69">
        <v>44852</v>
      </c>
      <c r="G18" s="152">
        <v>44774</v>
      </c>
      <c r="H18" s="87">
        <v>98083.3</v>
      </c>
      <c r="I18" s="87">
        <v>0</v>
      </c>
      <c r="J18" s="88">
        <f t="shared" si="0"/>
        <v>1337308.01</v>
      </c>
    </row>
    <row r="19" spans="2:10" ht="81" x14ac:dyDescent="0.25">
      <c r="B19" s="68">
        <v>241</v>
      </c>
      <c r="C19" s="69">
        <v>44887</v>
      </c>
      <c r="D19" s="151" t="s">
        <v>343</v>
      </c>
      <c r="E19" s="153">
        <v>80030</v>
      </c>
      <c r="F19" s="69">
        <v>44876</v>
      </c>
      <c r="G19" s="152">
        <v>44805</v>
      </c>
      <c r="H19" s="87">
        <v>42564.79</v>
      </c>
      <c r="I19" s="87">
        <v>0</v>
      </c>
      <c r="J19" s="88">
        <f t="shared" si="0"/>
        <v>1379872.8</v>
      </c>
    </row>
    <row r="20" spans="2:10" ht="81" x14ac:dyDescent="0.3">
      <c r="B20" s="68">
        <v>262</v>
      </c>
      <c r="C20" s="69">
        <v>44923</v>
      </c>
      <c r="D20" s="154" t="s">
        <v>344</v>
      </c>
      <c r="E20" s="153">
        <v>80036</v>
      </c>
      <c r="F20" s="69">
        <v>44911</v>
      </c>
      <c r="G20" s="152">
        <v>44835</v>
      </c>
      <c r="H20" s="87">
        <v>95600.69</v>
      </c>
      <c r="I20" s="87">
        <v>0</v>
      </c>
      <c r="J20" s="88">
        <f t="shared" si="0"/>
        <v>1475473.49</v>
      </c>
    </row>
    <row r="21" spans="2:10" ht="20.25" x14ac:dyDescent="0.3">
      <c r="B21" s="89" t="s">
        <v>312</v>
      </c>
      <c r="C21" s="89"/>
      <c r="D21" s="74" t="s">
        <v>305</v>
      </c>
      <c r="E21" s="89"/>
      <c r="F21" s="89"/>
      <c r="G21" s="89"/>
      <c r="H21" s="90">
        <f>SUM(H5:H20)</f>
        <v>897754.52</v>
      </c>
      <c r="I21" s="90">
        <f>SUM(I5:I20)</f>
        <v>0</v>
      </c>
      <c r="J21" s="91">
        <f>+J5+H21-I21</f>
        <v>1475473.49</v>
      </c>
    </row>
  </sheetData>
  <mergeCells count="2">
    <mergeCell ref="B2:J2"/>
    <mergeCell ref="B1:J1"/>
  </mergeCells>
  <pageMargins left="0.7" right="0.7" top="0.75" bottom="0.75" header="0.3" footer="0.3"/>
  <pageSetup paperSize="9" scale="4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TICG</vt:lpstr>
      <vt:lpstr>PASAPORTES</vt:lpstr>
      <vt:lpstr>CN</vt:lpstr>
      <vt:lpstr>PASAPORTES!Títulos_a_imprimir</vt:lpstr>
      <vt:lpstr>TICG!Títulos_a_imprimir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Emilio Salvatierra Florian</dc:creator>
  <cp:lastModifiedBy>Carlos Emilio Salvatierra Florian</cp:lastModifiedBy>
  <cp:lastPrinted>2023-02-01T01:35:59Z</cp:lastPrinted>
  <dcterms:created xsi:type="dcterms:W3CDTF">2023-01-31T18:10:15Z</dcterms:created>
  <dcterms:modified xsi:type="dcterms:W3CDTF">2023-02-01T01:39:54Z</dcterms:modified>
</cp:coreProperties>
</file>